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" windowWidth="22260" windowHeight="12585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23" i="3"/>
  <c r="P21" i="3"/>
  <c r="O21" i="3"/>
  <c r="H21" i="3"/>
  <c r="G21" i="3"/>
  <c r="H20" i="3"/>
  <c r="G20" i="3"/>
  <c r="I20" i="3"/>
  <c r="J23" i="2"/>
  <c r="J21" i="2"/>
  <c r="F21" i="2" s="1"/>
  <c r="I21" i="2"/>
  <c r="H21" i="2"/>
  <c r="F26" i="2"/>
  <c r="G26" i="2"/>
  <c r="G25" i="2"/>
  <c r="F25" i="2"/>
  <c r="F23" i="2"/>
  <c r="G23" i="2"/>
  <c r="G21" i="2"/>
  <c r="M28" i="3" l="1"/>
  <c r="L28" i="3"/>
  <c r="R28" i="3"/>
  <c r="Q28" i="3"/>
  <c r="P28" i="3"/>
  <c r="O28" i="3"/>
  <c r="P22" i="3" l="1"/>
  <c r="O22" i="3"/>
  <c r="N23" i="3" l="1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N28" i="2"/>
  <c r="M28" i="2"/>
  <c r="M27" i="2"/>
  <c r="L28" i="2"/>
  <c r="J28" i="2" s="1"/>
  <c r="L27" i="2"/>
  <c r="J27" i="2" s="1"/>
  <c r="F27" i="2" s="1"/>
  <c r="K28" i="2"/>
  <c r="K27" i="2"/>
  <c r="G27" i="2" s="1"/>
  <c r="I28" i="2"/>
  <c r="H28" i="2"/>
  <c r="F28" i="2" l="1"/>
  <c r="F30" i="2" s="1"/>
  <c r="G28" i="2"/>
  <c r="G30" i="2" s="1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<sst xmlns="http://schemas.openxmlformats.org/spreadsheetml/2006/main" count="126" uniqueCount="70">
  <si>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</si>
  <si>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</si>
  <si>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</si>
  <si>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</si>
  <si>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</si>
  <si>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</si>
  <si>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</si>
  <si>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</si>
  <si>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</si>
  <si>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</si>
  <si>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</si>
  <si>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</si>
  <si>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</si>
  <si>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</si>
  <si>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</si>
  <si>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</si>
  <si>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</si>
  <si>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</si>
  <si>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</si>
  <si>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</si>
  <si>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</si>
  <si>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</si>
  <si>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</si>
  <si>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</si>
  <si>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</si>
  <si>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</si>
  <si>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</si>
  <si>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</si>
  <si>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</si>
  <si>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</si>
  <si>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</si>
  <si>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</si>
  <si>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</si>
  <si>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</si>
  <si>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</si>
  <si>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</si>
  <si>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</si>
  <si>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</si>
  <si>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</si>
  <si>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</si>
  <si>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</si>
  <si>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</si>
  <si>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</si>
  <si>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</si>
  <si>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</si>
  <si>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</si>
  <si>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</si>
  <si>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</si>
  <si>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</si>
  <si>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</si>
  <si>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</si>
  <si>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</si>
  <si>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</si>
  <si>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</si>
  <si>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</si>
  <si>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</si>
  <si>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</si>
  <si>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</si>
  <si>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</si>
  <si>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</si>
  <si>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</si>
  <si>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</si>
  <si>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</si>
  <si>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</si>
  <si>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</si>
  <si>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</si>
  <si>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</si>
  <si>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</si>
  <si>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Апрель</t>
  </si>
  <si>
    <t>в сеть газорасределения Красная Поляна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</si>
</sst>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2" fontId="7" fillId="0" borderId="2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72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2" fontId="7" fillId="3" borderId="36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center" vertical="center"/>
    </xf>
    <xf numFmtId="2" fontId="7" fillId="3" borderId="40" xfId="0" applyNumberFormat="1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2" fontId="7" fillId="3" borderId="43" xfId="0" applyNumberFormat="1" applyFont="1" applyFill="1" applyBorder="1" applyAlignment="1">
      <alignment horizontal="center" vertical="center"/>
    </xf>
    <xf numFmtId="17" fontId="1" fillId="0" borderId="0" xfId="0" applyNumberFormat="1" applyFont="1"/>
    <xf numFmtId="0" fontId="8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 refreshError="1">
        <row r="20">
          <cell r="G20">
            <v>39</v>
          </cell>
        </row>
        <row r="22">
          <cell r="O22">
            <v>1</v>
          </cell>
          <cell r="P2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28</v>
          </cell>
        </row>
        <row r="22">
          <cell r="O22">
            <v>1</v>
          </cell>
          <cell r="P22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 refreshError="1">
        <row r="20">
          <cell r="G20">
            <v>26</v>
          </cell>
        </row>
        <row r="22">
          <cell r="O22">
            <v>1</v>
          </cell>
          <cell r="P22">
            <v>4.9000000000000004</v>
          </cell>
        </row>
        <row r="23">
          <cell r="N2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Лист1"/>
    </sheetNames>
    <sheetDataSet>
      <sheetData sheetId="0" refreshError="1"/>
      <sheetData sheetId="1" refreshError="1"/>
      <sheetData sheetId="2" refreshError="1">
        <row r="20">
          <cell r="G20">
            <v>13</v>
          </cell>
        </row>
        <row r="22">
          <cell r="O22">
            <v>1</v>
          </cell>
          <cell r="P22">
            <v>23.2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 refreshError="1">
        <row r="20">
          <cell r="G20">
            <v>6</v>
          </cell>
        </row>
        <row r="22">
          <cell r="O22">
            <v>1</v>
          </cell>
          <cell r="P22">
            <v>3.52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90" zoomScaleNormal="90" workbookViewId="0">
      <selection activeCell="E12" sqref="E12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2" t="s">
        <v>66</v>
      </c>
      <c r="C8" s="113"/>
      <c r="D8" s="113"/>
      <c r="E8" s="113"/>
      <c r="F8" s="113"/>
      <c r="G8" s="113"/>
      <c r="H8" s="113"/>
      <c r="I8" s="113"/>
      <c r="J8" s="113"/>
      <c r="K8" s="114"/>
    </row>
    <row r="9" spans="2:17" ht="19.5" customHeight="1" x14ac:dyDescent="0.25">
      <c r="B9" s="115" t="s">
        <v>54</v>
      </c>
      <c r="C9" s="116"/>
      <c r="D9" s="116"/>
      <c r="E9" s="116"/>
      <c r="F9" s="116"/>
      <c r="G9" s="116"/>
      <c r="H9" s="116"/>
      <c r="I9" s="116"/>
      <c r="J9" s="116"/>
      <c r="K9" s="117"/>
    </row>
    <row r="10" spans="2:17" ht="15.75" customHeight="1" x14ac:dyDescent="0.3">
      <c r="B10" s="249" t="s">
        <v>69</v>
      </c>
      <c r="C10" s="250"/>
      <c r="D10" s="250"/>
      <c r="E10" s="250"/>
      <c r="F10" s="250"/>
      <c r="G10" s="250"/>
      <c r="H10" s="250"/>
      <c r="I10" s="250"/>
      <c r="J10" s="250"/>
      <c r="K10" s="251"/>
    </row>
    <row r="11" spans="2:17" ht="18" x14ac:dyDescent="0.25">
      <c r="B11" s="118" t="s">
        <v>15</v>
      </c>
      <c r="C11" s="119"/>
      <c r="D11" s="119"/>
      <c r="E11" s="119"/>
      <c r="F11" s="119"/>
      <c r="G11" s="119"/>
      <c r="H11" s="119"/>
      <c r="I11" s="119"/>
      <c r="J11" s="119"/>
      <c r="K11" s="120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243">
        <v>44287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1" t="s">
        <v>0</v>
      </c>
      <c r="C15" s="111" t="s">
        <v>1</v>
      </c>
      <c r="D15" s="111"/>
      <c r="E15" s="111" t="s">
        <v>4</v>
      </c>
      <c r="F15" s="111"/>
      <c r="G15" s="111"/>
      <c r="H15" s="111" t="s">
        <v>5</v>
      </c>
      <c r="I15" s="111"/>
      <c r="J15" s="111" t="s">
        <v>6</v>
      </c>
      <c r="K15" s="111"/>
      <c r="L15" s="2"/>
      <c r="M15" s="2"/>
      <c r="N15" s="2"/>
      <c r="O15" s="2"/>
      <c r="P15" s="2"/>
      <c r="Q15" s="3"/>
    </row>
    <row r="16" spans="2:17" ht="70.5" customHeight="1" x14ac:dyDescent="0.25">
      <c r="B16" s="111"/>
      <c r="C16" s="111" t="s">
        <v>2</v>
      </c>
      <c r="D16" s="111" t="s">
        <v>3</v>
      </c>
      <c r="E16" s="111" t="s">
        <v>7</v>
      </c>
      <c r="F16" s="111"/>
      <c r="G16" s="111" t="s">
        <v>10</v>
      </c>
      <c r="H16" s="111" t="s">
        <v>11</v>
      </c>
      <c r="I16" s="111" t="s">
        <v>12</v>
      </c>
      <c r="J16" s="111" t="s">
        <v>13</v>
      </c>
      <c r="K16" s="11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1"/>
      <c r="C17" s="111"/>
      <c r="D17" s="111"/>
      <c r="E17" s="5" t="s">
        <v>8</v>
      </c>
      <c r="F17" s="5" t="s">
        <v>9</v>
      </c>
      <c r="G17" s="111"/>
      <c r="H17" s="111"/>
      <c r="I17" s="111"/>
      <c r="J17" s="111"/>
      <c r="K17" s="11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4" zoomScale="110" zoomScaleNormal="100" zoomScaleSheetLayoutView="110" workbookViewId="0">
      <selection activeCell="D14" sqref="D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2" t="s">
        <v>65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2:14" ht="18" x14ac:dyDescent="0.25">
      <c r="B10" s="115" t="s">
        <v>64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</row>
    <row r="11" spans="2:14" ht="18.75" x14ac:dyDescent="0.3">
      <c r="B11" s="244" t="s">
        <v>69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0" t="s">
        <v>68</v>
      </c>
      <c r="N14" s="50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50" t="s">
        <v>16</v>
      </c>
      <c r="C16" s="150" t="s">
        <v>17</v>
      </c>
      <c r="D16" s="150"/>
      <c r="E16" s="152"/>
      <c r="F16" s="153" t="s">
        <v>18</v>
      </c>
      <c r="G16" s="154"/>
      <c r="H16" s="153" t="s">
        <v>21</v>
      </c>
      <c r="I16" s="154"/>
      <c r="J16" s="153" t="s">
        <v>22</v>
      </c>
      <c r="K16" s="155"/>
      <c r="L16" s="155"/>
      <c r="M16" s="155"/>
      <c r="N16" s="154"/>
    </row>
    <row r="17" spans="2:14" x14ac:dyDescent="0.25">
      <c r="B17" s="150"/>
      <c r="C17" s="150"/>
      <c r="D17" s="150"/>
      <c r="E17" s="152"/>
      <c r="F17" s="156" t="s">
        <v>19</v>
      </c>
      <c r="G17" s="157" t="s">
        <v>20</v>
      </c>
      <c r="H17" s="156" t="s">
        <v>19</v>
      </c>
      <c r="I17" s="157" t="s">
        <v>20</v>
      </c>
      <c r="J17" s="156" t="str">
        <f>F17</f>
        <v>количество</v>
      </c>
      <c r="K17" s="150" t="str">
        <f>I17</f>
        <v>объем, м3/час</v>
      </c>
      <c r="L17" s="150" t="s">
        <v>23</v>
      </c>
      <c r="M17" s="150"/>
      <c r="N17" s="157"/>
    </row>
    <row r="18" spans="2:14" ht="42.75" x14ac:dyDescent="0.25">
      <c r="B18" s="150"/>
      <c r="C18" s="150"/>
      <c r="D18" s="150"/>
      <c r="E18" s="152"/>
      <c r="F18" s="156"/>
      <c r="G18" s="157"/>
      <c r="H18" s="156"/>
      <c r="I18" s="157"/>
      <c r="J18" s="156"/>
      <c r="K18" s="150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1"/>
      <c r="C19" s="151">
        <v>1</v>
      </c>
      <c r="D19" s="151"/>
      <c r="E19" s="158"/>
      <c r="F19" s="61">
        <v>2</v>
      </c>
      <c r="G19" s="62">
        <v>3</v>
      </c>
      <c r="H19" s="61">
        <v>4</v>
      </c>
      <c r="I19" s="62">
        <v>5</v>
      </c>
      <c r="J19" s="61">
        <v>6</v>
      </c>
      <c r="K19" s="23">
        <v>7</v>
      </c>
      <c r="L19" s="23">
        <v>8</v>
      </c>
      <c r="M19" s="23">
        <v>9</v>
      </c>
      <c r="N19" s="62">
        <v>10</v>
      </c>
    </row>
    <row r="20" spans="2:14" ht="15.75" thickBot="1" x14ac:dyDescent="0.3">
      <c r="B20" s="51">
        <v>1</v>
      </c>
      <c r="C20" s="132" t="s">
        <v>27</v>
      </c>
      <c r="D20" s="133"/>
      <c r="E20" s="134"/>
      <c r="F20" s="63"/>
      <c r="G20" s="64"/>
      <c r="H20" s="63"/>
      <c r="I20" s="64"/>
      <c r="J20" s="63"/>
      <c r="K20" s="65"/>
      <c r="L20" s="65"/>
      <c r="M20" s="65"/>
      <c r="N20" s="64"/>
    </row>
    <row r="21" spans="2:14" x14ac:dyDescent="0.25">
      <c r="B21" s="52">
        <v>2</v>
      </c>
      <c r="C21" s="135" t="s">
        <v>28</v>
      </c>
      <c r="D21" s="138" t="s">
        <v>31</v>
      </c>
      <c r="E21" s="55" t="s">
        <v>33</v>
      </c>
      <c r="F21" s="130">
        <f>H21+J21</f>
        <v>93</v>
      </c>
      <c r="G21" s="235">
        <f>I21+K21</f>
        <v>496.96</v>
      </c>
      <c r="H21" s="130">
        <f>84+4</f>
        <v>88</v>
      </c>
      <c r="I21" s="235">
        <f>422.32+36.49</f>
        <v>458.81</v>
      </c>
      <c r="J21" s="130">
        <f>L21+M21+N21</f>
        <v>5</v>
      </c>
      <c r="K21" s="235">
        <v>38.15</v>
      </c>
      <c r="L21" s="130">
        <v>4</v>
      </c>
      <c r="M21" s="130">
        <v>0</v>
      </c>
      <c r="N21" s="130">
        <v>1</v>
      </c>
    </row>
    <row r="22" spans="2:14" ht="30" x14ac:dyDescent="0.25">
      <c r="B22" s="53">
        <v>3</v>
      </c>
      <c r="C22" s="136"/>
      <c r="D22" s="139"/>
      <c r="E22" s="56" t="s">
        <v>34</v>
      </c>
      <c r="F22" s="131"/>
      <c r="G22" s="236"/>
      <c r="H22" s="131"/>
      <c r="I22" s="236"/>
      <c r="J22" s="131"/>
      <c r="K22" s="236"/>
      <c r="L22" s="131"/>
      <c r="M22" s="131"/>
      <c r="N22" s="131"/>
    </row>
    <row r="23" spans="2:14" x14ac:dyDescent="0.25">
      <c r="B23" s="53">
        <v>4</v>
      </c>
      <c r="C23" s="136"/>
      <c r="D23" s="141" t="s">
        <v>32</v>
      </c>
      <c r="E23" s="57" t="s">
        <v>33</v>
      </c>
      <c r="F23" s="241">
        <f>H23+J23</f>
        <v>6</v>
      </c>
      <c r="G23" s="242">
        <f>I23+K23</f>
        <v>70.2</v>
      </c>
      <c r="H23" s="241">
        <v>3</v>
      </c>
      <c r="I23" s="242">
        <v>35.1</v>
      </c>
      <c r="J23" s="241">
        <f>L23+M23+N23</f>
        <v>3</v>
      </c>
      <c r="K23" s="242">
        <v>35.1</v>
      </c>
      <c r="L23" s="241">
        <v>3</v>
      </c>
      <c r="M23" s="241">
        <v>0</v>
      </c>
      <c r="N23" s="241">
        <v>0</v>
      </c>
    </row>
    <row r="24" spans="2:14" ht="30.75" thickBot="1" x14ac:dyDescent="0.3">
      <c r="B24" s="54">
        <v>5</v>
      </c>
      <c r="C24" s="137"/>
      <c r="D24" s="142"/>
      <c r="E24" s="58" t="s">
        <v>34</v>
      </c>
      <c r="F24" s="131"/>
      <c r="G24" s="236"/>
      <c r="H24" s="140"/>
      <c r="I24" s="237"/>
      <c r="J24" s="131"/>
      <c r="K24" s="237"/>
      <c r="L24" s="140"/>
      <c r="M24" s="140"/>
      <c r="N24" s="140"/>
    </row>
    <row r="25" spans="2:14" ht="30.75" thickBot="1" x14ac:dyDescent="0.3">
      <c r="B25" s="52">
        <v>6</v>
      </c>
      <c r="C25" s="135" t="s">
        <v>29</v>
      </c>
      <c r="D25" s="30" t="s">
        <v>31</v>
      </c>
      <c r="E25" s="59" t="s">
        <v>34</v>
      </c>
      <c r="F25" s="31">
        <f>H25+J25</f>
        <v>3</v>
      </c>
      <c r="G25" s="232">
        <f>I25+K25</f>
        <v>15</v>
      </c>
      <c r="H25" s="31">
        <v>3</v>
      </c>
      <c r="I25" s="232">
        <v>15</v>
      </c>
      <c r="J25" s="31">
        <v>0</v>
      </c>
      <c r="K25" s="232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4">
        <v>7</v>
      </c>
      <c r="C26" s="137"/>
      <c r="D26" s="33" t="s">
        <v>32</v>
      </c>
      <c r="E26" s="60" t="s">
        <v>34</v>
      </c>
      <c r="F26" s="31">
        <f>H26+J26</f>
        <v>3</v>
      </c>
      <c r="G26" s="232">
        <f>I26+K26</f>
        <v>855</v>
      </c>
      <c r="H26" s="34">
        <v>3</v>
      </c>
      <c r="I26" s="238">
        <v>855</v>
      </c>
      <c r="J26" s="34">
        <v>0</v>
      </c>
      <c r="K26" s="238">
        <v>0</v>
      </c>
      <c r="L26" s="34">
        <v>0</v>
      </c>
      <c r="M26" s="34">
        <v>0</v>
      </c>
      <c r="N26" s="34">
        <v>0</v>
      </c>
    </row>
    <row r="27" spans="2:14" ht="30.75" thickBot="1" x14ac:dyDescent="0.3">
      <c r="B27" s="52">
        <v>8</v>
      </c>
      <c r="C27" s="135" t="s">
        <v>30</v>
      </c>
      <c r="D27" s="30" t="s">
        <v>31</v>
      </c>
      <c r="E27" s="59" t="s">
        <v>34</v>
      </c>
      <c r="F27" s="31">
        <f t="shared" ref="F27:F28" si="0">H27+J27</f>
        <v>1</v>
      </c>
      <c r="G27" s="232">
        <f t="shared" ref="G27:G28" si="1">I27+K27</f>
        <v>5</v>
      </c>
      <c r="H27" s="31">
        <v>1</v>
      </c>
      <c r="I27" s="232">
        <v>5</v>
      </c>
      <c r="J27" s="31">
        <f>L27+M27+N27</f>
        <v>0</v>
      </c>
      <c r="K27" s="232">
        <f t="shared" ref="K27:N28" si="2">0+0+0+0+0+0+0+0+0+0+0+0+0+0+0+0+0+0+0+0+0</f>
        <v>0</v>
      </c>
      <c r="L27" s="31">
        <f t="shared" si="2"/>
        <v>0</v>
      </c>
      <c r="M27" s="31">
        <f t="shared" si="2"/>
        <v>0</v>
      </c>
      <c r="N27" s="31">
        <v>0</v>
      </c>
    </row>
    <row r="28" spans="2:14" ht="30.75" thickBot="1" x14ac:dyDescent="0.3">
      <c r="B28" s="54">
        <v>9</v>
      </c>
      <c r="C28" s="137"/>
      <c r="D28" s="33" t="s">
        <v>32</v>
      </c>
      <c r="E28" s="60" t="s">
        <v>34</v>
      </c>
      <c r="F28" s="110">
        <f t="shared" si="0"/>
        <v>0</v>
      </c>
      <c r="G28" s="233">
        <f t="shared" si="1"/>
        <v>0</v>
      </c>
      <c r="H28" s="35">
        <f t="shared" ref="H28:I28" si="3">0+0+0+0+0+0+0+0+0+0+0+0+0+0+0+0+0+0+0+0+0</f>
        <v>0</v>
      </c>
      <c r="I28" s="239">
        <f t="shared" si="3"/>
        <v>0</v>
      </c>
      <c r="J28" s="35">
        <f>L28+M28+N28</f>
        <v>0</v>
      </c>
      <c r="K28" s="239">
        <f t="shared" si="2"/>
        <v>0</v>
      </c>
      <c r="L28" s="35">
        <f t="shared" si="2"/>
        <v>0</v>
      </c>
      <c r="M28" s="35">
        <f t="shared" si="2"/>
        <v>0</v>
      </c>
      <c r="N28" s="35">
        <f t="shared" si="2"/>
        <v>0</v>
      </c>
    </row>
    <row r="29" spans="2:14" ht="15.75" thickBot="1" x14ac:dyDescent="0.3">
      <c r="B29" s="52">
        <v>10</v>
      </c>
      <c r="C29" s="121" t="s">
        <v>35</v>
      </c>
      <c r="D29" s="122"/>
      <c r="E29" s="123"/>
      <c r="F29" s="41">
        <f>0</f>
        <v>0</v>
      </c>
      <c r="G29" s="234">
        <f>0</f>
        <v>0</v>
      </c>
      <c r="H29" s="41">
        <f>0</f>
        <v>0</v>
      </c>
      <c r="I29" s="234">
        <f>0</f>
        <v>0</v>
      </c>
      <c r="J29" s="41">
        <f>L29+M29+N29</f>
        <v>0</v>
      </c>
      <c r="K29" s="240">
        <f>0</f>
        <v>0</v>
      </c>
      <c r="L29" s="43">
        <v>0</v>
      </c>
      <c r="M29" s="43">
        <v>0</v>
      </c>
      <c r="N29" s="42">
        <v>0</v>
      </c>
    </row>
    <row r="30" spans="2:14" ht="18.75" customHeight="1" thickBot="1" x14ac:dyDescent="0.3">
      <c r="B30" s="53">
        <v>11</v>
      </c>
      <c r="C30" s="124" t="s">
        <v>36</v>
      </c>
      <c r="D30" s="125"/>
      <c r="E30" s="126"/>
      <c r="F30" s="47">
        <f>F21+F23+F25+F26+F27+F28+F29</f>
        <v>106</v>
      </c>
      <c r="G30" s="231">
        <f>G21+G23+G25+G26+G27+G28+G29</f>
        <v>1442.1599999999999</v>
      </c>
      <c r="H30" s="47">
        <f t="shared" ref="H30:N30" si="4">H21+H23+H25+H26+H27+H28+H29</f>
        <v>98</v>
      </c>
      <c r="I30" s="231">
        <f t="shared" si="4"/>
        <v>1368.91</v>
      </c>
      <c r="J30" s="47">
        <f t="shared" si="4"/>
        <v>8</v>
      </c>
      <c r="K30" s="226">
        <f t="shared" si="4"/>
        <v>73.25</v>
      </c>
      <c r="L30" s="49">
        <f t="shared" si="4"/>
        <v>7</v>
      </c>
      <c r="M30" s="49">
        <f t="shared" si="4"/>
        <v>0</v>
      </c>
      <c r="N30" s="48">
        <f t="shared" si="4"/>
        <v>1</v>
      </c>
    </row>
    <row r="31" spans="2:14" ht="15.75" thickBot="1" x14ac:dyDescent="0.3">
      <c r="B31" s="54">
        <v>12</v>
      </c>
      <c r="C31" s="127" t="s">
        <v>37</v>
      </c>
      <c r="D31" s="128"/>
      <c r="E31" s="129"/>
      <c r="F31" s="44"/>
      <c r="G31" s="45"/>
      <c r="H31" s="44"/>
      <c r="I31" s="45"/>
      <c r="J31" s="44"/>
      <c r="K31" s="46"/>
      <c r="L31" s="46"/>
      <c r="M31" s="46"/>
      <c r="N31" s="45"/>
    </row>
    <row r="45" spans="6:16" x14ac:dyDescent="0.25">
      <c r="F45" s="160"/>
      <c r="G45" s="159"/>
      <c r="H45" s="160"/>
      <c r="I45" s="159"/>
      <c r="J45" s="160"/>
      <c r="K45" s="159"/>
      <c r="L45" s="160"/>
      <c r="M45" s="160"/>
      <c r="N45" s="160"/>
      <c r="O45" s="37"/>
      <c r="P45" s="37"/>
    </row>
    <row r="46" spans="6:16" x14ac:dyDescent="0.25">
      <c r="F46" s="160"/>
      <c r="G46" s="159"/>
      <c r="H46" s="160"/>
      <c r="I46" s="159"/>
      <c r="J46" s="160"/>
      <c r="K46" s="159"/>
      <c r="L46" s="160"/>
      <c r="M46" s="160"/>
      <c r="N46" s="160"/>
      <c r="O46" s="37"/>
      <c r="P46" s="37"/>
    </row>
    <row r="47" spans="6:16" x14ac:dyDescent="0.25">
      <c r="F47" s="160"/>
      <c r="G47" s="159"/>
      <c r="H47" s="160"/>
      <c r="I47" s="159"/>
      <c r="J47" s="160"/>
      <c r="K47" s="159"/>
      <c r="L47" s="160"/>
      <c r="M47" s="160"/>
      <c r="N47" s="160"/>
      <c r="O47" s="37"/>
      <c r="P47" s="37"/>
    </row>
    <row r="48" spans="6:16" x14ac:dyDescent="0.25">
      <c r="F48" s="160"/>
      <c r="G48" s="159"/>
      <c r="H48" s="160"/>
      <c r="I48" s="159"/>
      <c r="J48" s="160"/>
      <c r="K48" s="159"/>
      <c r="L48" s="160"/>
      <c r="M48" s="160"/>
      <c r="N48" s="160"/>
      <c r="O48" s="37"/>
      <c r="P48" s="37"/>
    </row>
    <row r="49" spans="6:16" x14ac:dyDescent="0.25">
      <c r="F49" s="38"/>
      <c r="G49" s="39"/>
      <c r="H49" s="38"/>
      <c r="I49" s="38"/>
      <c r="J49" s="38"/>
      <c r="K49" s="39"/>
      <c r="L49" s="38"/>
      <c r="M49" s="38"/>
      <c r="N49" s="38"/>
      <c r="O49" s="37"/>
      <c r="P49" s="37"/>
    </row>
    <row r="50" spans="6:16" x14ac:dyDescent="0.25">
      <c r="F50" s="40"/>
      <c r="G50" s="40"/>
      <c r="H50" s="38"/>
      <c r="I50" s="38"/>
      <c r="J50" s="38"/>
      <c r="K50" s="38"/>
      <c r="L50" s="38"/>
      <c r="M50" s="38"/>
      <c r="N50" s="38"/>
      <c r="O50" s="37"/>
      <c r="P50" s="37"/>
    </row>
    <row r="51" spans="6:16" x14ac:dyDescent="0.25">
      <c r="F51" s="38"/>
      <c r="G51" s="38"/>
      <c r="H51" s="38"/>
      <c r="I51" s="38"/>
      <c r="J51" s="38"/>
      <c r="K51" s="38"/>
      <c r="L51" s="38"/>
      <c r="M51" s="38"/>
      <c r="N51" s="38"/>
      <c r="O51" s="37"/>
      <c r="P51" s="37"/>
    </row>
    <row r="52" spans="6:16" x14ac:dyDescent="0.25">
      <c r="F52" s="38"/>
      <c r="G52" s="38"/>
      <c r="H52" s="38"/>
      <c r="I52" s="38"/>
      <c r="J52" s="38"/>
      <c r="K52" s="38"/>
      <c r="L52" s="38"/>
      <c r="M52" s="38"/>
      <c r="N52" s="38"/>
      <c r="O52" s="37"/>
      <c r="P52" s="37"/>
    </row>
    <row r="53" spans="6:16" x14ac:dyDescent="0.25">
      <c r="F53" s="38"/>
      <c r="G53" s="38"/>
      <c r="H53" s="38"/>
      <c r="I53" s="38"/>
      <c r="J53" s="38"/>
      <c r="K53" s="38"/>
      <c r="L53" s="38"/>
      <c r="M53" s="38"/>
      <c r="N53" s="38"/>
      <c r="O53" s="37"/>
      <c r="P53" s="37"/>
    </row>
    <row r="54" spans="6:16" x14ac:dyDescent="0.25">
      <c r="F54" s="39"/>
      <c r="G54" s="39"/>
      <c r="H54" s="39"/>
      <c r="I54" s="39"/>
      <c r="J54" s="39"/>
      <c r="K54" s="39"/>
      <c r="L54" s="39"/>
      <c r="M54" s="39"/>
      <c r="N54" s="39"/>
      <c r="O54" s="37"/>
      <c r="P54" s="37"/>
    </row>
    <row r="55" spans="6:16" x14ac:dyDescent="0.25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6:16" x14ac:dyDescent="0.25"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A7" zoomScale="90" zoomScaleNormal="100" zoomScaleSheetLayoutView="90" workbookViewId="0">
      <selection activeCell="D15" sqref="D15:F1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72" t="s">
        <v>67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4"/>
    </row>
    <row r="9" spans="3:18" ht="22.5" customHeight="1" x14ac:dyDescent="0.25">
      <c r="C9" s="175" t="s">
        <v>53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/>
    </row>
    <row r="10" spans="3:18" ht="22.5" customHeight="1" x14ac:dyDescent="0.3">
      <c r="C10" s="247" t="s">
        <v>69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13"/>
      <c r="Q10" s="13"/>
      <c r="R10" s="14"/>
    </row>
    <row r="11" spans="3:18" ht="16.5" customHeight="1" x14ac:dyDescent="0.25">
      <c r="C11" s="161" t="s">
        <v>38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68" t="s">
        <v>68</v>
      </c>
      <c r="R13" s="69">
        <v>2021</v>
      </c>
    </row>
    <row r="14" spans="3:18" ht="12" customHeight="1" thickBot="1" x14ac:dyDescent="0.3">
      <c r="C14" s="7"/>
      <c r="Q14" s="80"/>
      <c r="R14" s="80"/>
    </row>
    <row r="15" spans="3:18" ht="42" customHeight="1" x14ac:dyDescent="0.25">
      <c r="C15" s="178" t="s">
        <v>16</v>
      </c>
      <c r="D15" s="180" t="s">
        <v>17</v>
      </c>
      <c r="E15" s="181"/>
      <c r="F15" s="182"/>
      <c r="G15" s="189" t="s">
        <v>43</v>
      </c>
      <c r="H15" s="190"/>
      <c r="I15" s="191" t="s">
        <v>44</v>
      </c>
      <c r="J15" s="192"/>
      <c r="K15" s="192"/>
      <c r="L15" s="192"/>
      <c r="M15" s="192"/>
      <c r="N15" s="193"/>
      <c r="O15" s="190" t="s">
        <v>45</v>
      </c>
      <c r="P15" s="194"/>
      <c r="Q15" s="189" t="s">
        <v>46</v>
      </c>
      <c r="R15" s="194"/>
    </row>
    <row r="16" spans="3:18" ht="15" customHeight="1" x14ac:dyDescent="0.25">
      <c r="C16" s="179"/>
      <c r="D16" s="183"/>
      <c r="E16" s="184"/>
      <c r="F16" s="185"/>
      <c r="G16" s="195" t="s">
        <v>19</v>
      </c>
      <c r="H16" s="198" t="s">
        <v>20</v>
      </c>
      <c r="I16" s="206" t="s">
        <v>19</v>
      </c>
      <c r="J16" s="171" t="s">
        <v>20</v>
      </c>
      <c r="K16" s="207" t="s">
        <v>42</v>
      </c>
      <c r="L16" s="207"/>
      <c r="M16" s="207"/>
      <c r="N16" s="208"/>
      <c r="O16" s="168" t="s">
        <v>19</v>
      </c>
      <c r="P16" s="201" t="s">
        <v>20</v>
      </c>
      <c r="Q16" s="195" t="s">
        <v>19</v>
      </c>
      <c r="R16" s="201" t="s">
        <v>20</v>
      </c>
    </row>
    <row r="17" spans="2:18" ht="15" customHeight="1" x14ac:dyDescent="0.25">
      <c r="C17" s="179"/>
      <c r="D17" s="183"/>
      <c r="E17" s="184"/>
      <c r="F17" s="185"/>
      <c r="G17" s="196"/>
      <c r="H17" s="199"/>
      <c r="I17" s="206"/>
      <c r="J17" s="171"/>
      <c r="K17" s="150" t="s">
        <v>41</v>
      </c>
      <c r="L17" s="204" t="s">
        <v>26</v>
      </c>
      <c r="M17" s="204"/>
      <c r="N17" s="205"/>
      <c r="O17" s="169"/>
      <c r="P17" s="202"/>
      <c r="Q17" s="196"/>
      <c r="R17" s="202"/>
    </row>
    <row r="18" spans="2:18" ht="87" customHeight="1" x14ac:dyDescent="0.25">
      <c r="C18" s="179"/>
      <c r="D18" s="186"/>
      <c r="E18" s="187"/>
      <c r="F18" s="188"/>
      <c r="G18" s="197"/>
      <c r="H18" s="200"/>
      <c r="I18" s="206"/>
      <c r="J18" s="171"/>
      <c r="K18" s="150"/>
      <c r="L18" s="81" t="s">
        <v>39</v>
      </c>
      <c r="M18" s="81" t="s">
        <v>63</v>
      </c>
      <c r="N18" s="82" t="s">
        <v>40</v>
      </c>
      <c r="O18" s="170"/>
      <c r="P18" s="203"/>
      <c r="Q18" s="197"/>
      <c r="R18" s="203"/>
    </row>
    <row r="19" spans="2:18" s="7" customFormat="1" ht="15.75" thickBot="1" x14ac:dyDescent="0.3">
      <c r="C19" s="179"/>
      <c r="D19" s="163">
        <v>1</v>
      </c>
      <c r="E19" s="164"/>
      <c r="F19" s="165"/>
      <c r="G19" s="78">
        <v>2</v>
      </c>
      <c r="H19" s="83">
        <v>3</v>
      </c>
      <c r="I19" s="91">
        <v>4</v>
      </c>
      <c r="J19" s="92">
        <v>5</v>
      </c>
      <c r="K19" s="92">
        <v>6</v>
      </c>
      <c r="L19" s="92">
        <v>7</v>
      </c>
      <c r="M19" s="92">
        <v>8</v>
      </c>
      <c r="N19" s="93">
        <v>9</v>
      </c>
      <c r="O19" s="87">
        <v>10</v>
      </c>
      <c r="P19" s="79">
        <v>11</v>
      </c>
      <c r="Q19" s="78">
        <v>12</v>
      </c>
      <c r="R19" s="79">
        <v>13</v>
      </c>
    </row>
    <row r="20" spans="2:18" ht="33" customHeight="1" x14ac:dyDescent="0.25">
      <c r="C20" s="27">
        <v>1</v>
      </c>
      <c r="D20" s="209" t="s">
        <v>28</v>
      </c>
      <c r="E20" s="212" t="s">
        <v>31</v>
      </c>
      <c r="F20" s="94" t="s">
        <v>33</v>
      </c>
      <c r="G20" s="31">
        <f>11+5+1</f>
        <v>17</v>
      </c>
      <c r="H20" s="107">
        <f>55+38.18+5</f>
        <v>98.18</v>
      </c>
      <c r="I20" s="98">
        <f>K20+L20+M20+N20</f>
        <v>5</v>
      </c>
      <c r="J20" s="227">
        <v>38.18</v>
      </c>
      <c r="K20" s="89">
        <v>4</v>
      </c>
      <c r="L20" s="89">
        <v>0</v>
      </c>
      <c r="M20" s="89">
        <v>1</v>
      </c>
      <c r="N20" s="90">
        <v>0</v>
      </c>
      <c r="O20" s="31">
        <v>10</v>
      </c>
      <c r="P20" s="107">
        <v>50</v>
      </c>
      <c r="Q20" s="108">
        <v>0</v>
      </c>
      <c r="R20" s="107">
        <v>0</v>
      </c>
    </row>
    <row r="21" spans="2:18" ht="33" customHeight="1" x14ac:dyDescent="0.25">
      <c r="C21" s="28">
        <v>2</v>
      </c>
      <c r="D21" s="210"/>
      <c r="E21" s="213"/>
      <c r="F21" s="95" t="s">
        <v>34</v>
      </c>
      <c r="G21" s="25">
        <f>73+3</f>
        <v>76</v>
      </c>
      <c r="H21" s="223">
        <f>367.32+31.49</f>
        <v>398.81</v>
      </c>
      <c r="I21" s="99">
        <v>0</v>
      </c>
      <c r="J21" s="228">
        <v>0</v>
      </c>
      <c r="K21" s="12">
        <v>0</v>
      </c>
      <c r="L21" s="12">
        <v>0</v>
      </c>
      <c r="M21" s="12">
        <v>0</v>
      </c>
      <c r="N21" s="86">
        <v>0</v>
      </c>
      <c r="O21" s="25">
        <f>57+2</f>
        <v>59</v>
      </c>
      <c r="P21" s="223">
        <f>287.32+26.49</f>
        <v>313.81</v>
      </c>
      <c r="Q21" s="109">
        <v>109</v>
      </c>
      <c r="R21" s="223">
        <v>545</v>
      </c>
    </row>
    <row r="22" spans="2:18" ht="33" customHeight="1" x14ac:dyDescent="0.25">
      <c r="C22" s="28">
        <v>3</v>
      </c>
      <c r="D22" s="210"/>
      <c r="E22" s="166" t="s">
        <v>32</v>
      </c>
      <c r="F22" s="96" t="s">
        <v>33</v>
      </c>
      <c r="G22" s="25">
        <v>0</v>
      </c>
      <c r="H22" s="223">
        <v>0</v>
      </c>
      <c r="I22" s="99">
        <v>0</v>
      </c>
      <c r="J22" s="228">
        <v>0</v>
      </c>
      <c r="K22" s="12">
        <v>0</v>
      </c>
      <c r="L22" s="12">
        <v>0</v>
      </c>
      <c r="M22" s="12">
        <v>0</v>
      </c>
      <c r="N22" s="86">
        <v>0</v>
      </c>
      <c r="O22" s="25">
        <f>'[1]Форма 3'!$O$22+'[2]Форма 3'!$O$22+'[3]Форма 3'!$O$22+'[4]Форма 3'!$O$22+'[5]Форма 3'!$O$22</f>
        <v>5</v>
      </c>
      <c r="P22" s="223">
        <f>'[1]Форма 3'!$P$22+'[2]Форма 3'!$P$22+'[3]Форма 3'!$P$22+'[4]Форма 3'!$P$22+'[5]Форма 3'!$P$22</f>
        <v>41.620000000000005</v>
      </c>
      <c r="Q22" s="25">
        <v>0</v>
      </c>
      <c r="R22" s="223">
        <v>0</v>
      </c>
    </row>
    <row r="23" spans="2:18" ht="33" customHeight="1" thickBot="1" x14ac:dyDescent="0.3">
      <c r="C23" s="29">
        <v>4</v>
      </c>
      <c r="D23" s="211"/>
      <c r="E23" s="167"/>
      <c r="F23" s="97" t="s">
        <v>34</v>
      </c>
      <c r="G23" s="25">
        <f>3+3</f>
        <v>6</v>
      </c>
      <c r="H23" s="224">
        <f>35.1+35.1</f>
        <v>70.2</v>
      </c>
      <c r="I23" s="100">
        <v>3</v>
      </c>
      <c r="J23" s="229">
        <v>35.1</v>
      </c>
      <c r="K23" s="66">
        <v>0</v>
      </c>
      <c r="L23" s="66">
        <v>0</v>
      </c>
      <c r="M23" s="66">
        <v>0</v>
      </c>
      <c r="N23" s="66">
        <f>'[3]Форма 3'!$N$23</f>
        <v>1</v>
      </c>
      <c r="O23" s="35">
        <v>2</v>
      </c>
      <c r="P23" s="224">
        <v>30.1</v>
      </c>
      <c r="Q23" s="35">
        <v>0</v>
      </c>
      <c r="R23" s="224">
        <v>0</v>
      </c>
    </row>
    <row r="24" spans="2:18" ht="45" customHeight="1" x14ac:dyDescent="0.25">
      <c r="B24" s="7">
        <f>21</f>
        <v>21</v>
      </c>
      <c r="C24" s="27">
        <v>5</v>
      </c>
      <c r="D24" s="209" t="s">
        <v>29</v>
      </c>
      <c r="E24" s="30" t="s">
        <v>31</v>
      </c>
      <c r="F24" s="77" t="s">
        <v>34</v>
      </c>
      <c r="G24" s="31">
        <v>3</v>
      </c>
      <c r="H24" s="107">
        <v>15</v>
      </c>
      <c r="I24" s="102">
        <v>0</v>
      </c>
      <c r="J24" s="230">
        <v>0</v>
      </c>
      <c r="K24" s="32">
        <v>0</v>
      </c>
      <c r="L24" s="32">
        <v>0</v>
      </c>
      <c r="M24" s="32">
        <v>0</v>
      </c>
      <c r="N24" s="103">
        <v>0</v>
      </c>
      <c r="O24" s="31">
        <v>0</v>
      </c>
      <c r="P24" s="107">
        <v>0</v>
      </c>
      <c r="Q24" s="31">
        <v>4</v>
      </c>
      <c r="R24" s="107">
        <v>31.26</v>
      </c>
    </row>
    <row r="25" spans="2:18" ht="45" customHeight="1" thickBot="1" x14ac:dyDescent="0.3">
      <c r="C25" s="29">
        <v>6</v>
      </c>
      <c r="D25" s="211"/>
      <c r="E25" s="33" t="s">
        <v>32</v>
      </c>
      <c r="F25" s="76" t="s">
        <v>34</v>
      </c>
      <c r="G25" s="35">
        <v>3</v>
      </c>
      <c r="H25" s="224">
        <v>855</v>
      </c>
      <c r="I25" s="104">
        <v>0</v>
      </c>
      <c r="J25" s="229">
        <v>0</v>
      </c>
      <c r="K25" s="36">
        <v>0</v>
      </c>
      <c r="L25" s="36">
        <v>0</v>
      </c>
      <c r="M25" s="36">
        <v>0</v>
      </c>
      <c r="N25" s="100">
        <v>0</v>
      </c>
      <c r="O25" s="35">
        <v>1</v>
      </c>
      <c r="P25" s="224">
        <v>283</v>
      </c>
      <c r="Q25" s="35">
        <v>1</v>
      </c>
      <c r="R25" s="224">
        <v>24.3</v>
      </c>
    </row>
    <row r="26" spans="2:18" ht="45" customHeight="1" x14ac:dyDescent="0.25">
      <c r="C26" s="27">
        <v>7</v>
      </c>
      <c r="D26" s="209" t="s">
        <v>30</v>
      </c>
      <c r="E26" s="30" t="s">
        <v>31</v>
      </c>
      <c r="F26" s="59" t="s">
        <v>34</v>
      </c>
      <c r="G26" s="84">
        <v>1</v>
      </c>
      <c r="H26" s="225">
        <v>5</v>
      </c>
      <c r="I26" s="102">
        <v>0</v>
      </c>
      <c r="J26" s="230">
        <v>0</v>
      </c>
      <c r="K26" s="32">
        <v>0</v>
      </c>
      <c r="L26" s="32">
        <v>0</v>
      </c>
      <c r="M26" s="32">
        <v>0</v>
      </c>
      <c r="N26" s="105">
        <v>0</v>
      </c>
      <c r="O26" s="84">
        <v>0</v>
      </c>
      <c r="P26" s="225">
        <v>0</v>
      </c>
      <c r="Q26" s="84">
        <v>3</v>
      </c>
      <c r="R26" s="225">
        <v>48.9</v>
      </c>
    </row>
    <row r="27" spans="2:18" ht="45" customHeight="1" thickBot="1" x14ac:dyDescent="0.3">
      <c r="C27" s="29">
        <v>8</v>
      </c>
      <c r="D27" s="211"/>
      <c r="E27" s="33" t="s">
        <v>32</v>
      </c>
      <c r="F27" s="60" t="s">
        <v>34</v>
      </c>
      <c r="G27" s="25">
        <v>0</v>
      </c>
      <c r="H27" s="223">
        <v>0</v>
      </c>
      <c r="I27" s="104">
        <v>0</v>
      </c>
      <c r="J27" s="229">
        <v>0</v>
      </c>
      <c r="K27" s="36">
        <v>0</v>
      </c>
      <c r="L27" s="36">
        <v>0</v>
      </c>
      <c r="M27" s="36">
        <v>0</v>
      </c>
      <c r="N27" s="67">
        <v>0</v>
      </c>
      <c r="O27" s="35">
        <v>0</v>
      </c>
      <c r="P27" s="224">
        <v>0</v>
      </c>
      <c r="Q27" s="35">
        <v>2</v>
      </c>
      <c r="R27" s="224">
        <v>314.2</v>
      </c>
    </row>
    <row r="28" spans="2:18" ht="51.75" customHeight="1" x14ac:dyDescent="0.25">
      <c r="C28" s="27">
        <v>9</v>
      </c>
      <c r="D28" s="209" t="s">
        <v>35</v>
      </c>
      <c r="E28" s="217" t="s">
        <v>47</v>
      </c>
      <c r="F28" s="218"/>
      <c r="G28" s="31">
        <v>0</v>
      </c>
      <c r="H28" s="107">
        <v>0</v>
      </c>
      <c r="I28" s="102">
        <v>0</v>
      </c>
      <c r="J28" s="230">
        <v>0</v>
      </c>
      <c r="K28" s="32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223">
        <f t="shared" si="1"/>
        <v>0</v>
      </c>
      <c r="Q28" s="86">
        <f t="shared" si="1"/>
        <v>0</v>
      </c>
      <c r="R28" s="223">
        <f t="shared" si="1"/>
        <v>0</v>
      </c>
    </row>
    <row r="29" spans="2:18" ht="23.25" customHeight="1" x14ac:dyDescent="0.25">
      <c r="C29" s="28">
        <v>10</v>
      </c>
      <c r="D29" s="210"/>
      <c r="E29" s="219" t="s">
        <v>48</v>
      </c>
      <c r="F29" s="220"/>
      <c r="G29" s="25">
        <f t="shared" ref="G29:I33" si="2">0+0+0+0+0+0+0+0+0+0+0+0+0+0+0+0+0+0+0+0+0</f>
        <v>0</v>
      </c>
      <c r="H29" s="223">
        <f t="shared" si="2"/>
        <v>0</v>
      </c>
      <c r="I29" s="85">
        <f t="shared" si="2"/>
        <v>0</v>
      </c>
      <c r="J29" s="228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223">
        <f t="shared" si="1"/>
        <v>0</v>
      </c>
      <c r="Q29" s="86">
        <f t="shared" si="1"/>
        <v>0</v>
      </c>
      <c r="R29" s="223">
        <f t="shared" si="1"/>
        <v>0</v>
      </c>
    </row>
    <row r="30" spans="2:18" ht="50.25" customHeight="1" x14ac:dyDescent="0.25">
      <c r="C30" s="28">
        <v>11</v>
      </c>
      <c r="D30" s="210"/>
      <c r="E30" s="219" t="s">
        <v>49</v>
      </c>
      <c r="F30" s="220"/>
      <c r="G30" s="25">
        <f t="shared" si="2"/>
        <v>0</v>
      </c>
      <c r="H30" s="223">
        <f t="shared" si="2"/>
        <v>0</v>
      </c>
      <c r="I30" s="88">
        <f t="shared" si="2"/>
        <v>0</v>
      </c>
      <c r="J30" s="227">
        <f t="shared" si="0"/>
        <v>0</v>
      </c>
      <c r="K30" s="89">
        <f t="shared" si="0"/>
        <v>0</v>
      </c>
      <c r="L30" s="89">
        <f t="shared" si="0"/>
        <v>0</v>
      </c>
      <c r="M30" s="89">
        <f t="shared" si="0"/>
        <v>0</v>
      </c>
      <c r="N30" s="101">
        <f t="shared" si="0"/>
        <v>0</v>
      </c>
      <c r="O30" s="25">
        <f t="shared" si="1"/>
        <v>0</v>
      </c>
      <c r="P30" s="223">
        <f t="shared" si="1"/>
        <v>0</v>
      </c>
      <c r="Q30" s="86">
        <f t="shared" si="1"/>
        <v>0</v>
      </c>
      <c r="R30" s="223">
        <f t="shared" si="1"/>
        <v>0</v>
      </c>
    </row>
    <row r="31" spans="2:18" ht="25.5" customHeight="1" x14ac:dyDescent="0.25">
      <c r="C31" s="28">
        <v>12</v>
      </c>
      <c r="D31" s="210"/>
      <c r="E31" s="219" t="s">
        <v>50</v>
      </c>
      <c r="F31" s="220"/>
      <c r="G31" s="25">
        <f t="shared" si="2"/>
        <v>0</v>
      </c>
      <c r="H31" s="223">
        <f t="shared" si="2"/>
        <v>0</v>
      </c>
      <c r="I31" s="85">
        <f t="shared" si="2"/>
        <v>0</v>
      </c>
      <c r="J31" s="228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223">
        <f t="shared" si="1"/>
        <v>0</v>
      </c>
      <c r="Q31" s="86">
        <f t="shared" si="1"/>
        <v>0</v>
      </c>
      <c r="R31" s="228">
        <f t="shared" si="1"/>
        <v>0</v>
      </c>
    </row>
    <row r="32" spans="2:18" ht="50.25" customHeight="1" x14ac:dyDescent="0.25">
      <c r="C32" s="28">
        <v>13</v>
      </c>
      <c r="D32" s="210"/>
      <c r="E32" s="219" t="s">
        <v>51</v>
      </c>
      <c r="F32" s="220"/>
      <c r="G32" s="84">
        <f t="shared" si="2"/>
        <v>0</v>
      </c>
      <c r="H32" s="225">
        <f t="shared" si="2"/>
        <v>0</v>
      </c>
      <c r="I32" s="88">
        <f t="shared" si="2"/>
        <v>0</v>
      </c>
      <c r="J32" s="227">
        <f t="shared" si="0"/>
        <v>0</v>
      </c>
      <c r="K32" s="89">
        <f t="shared" si="0"/>
        <v>0</v>
      </c>
      <c r="L32" s="89">
        <f t="shared" si="0"/>
        <v>0</v>
      </c>
      <c r="M32" s="89">
        <f t="shared" si="0"/>
        <v>0</v>
      </c>
      <c r="N32" s="101">
        <f t="shared" si="0"/>
        <v>0</v>
      </c>
      <c r="O32" s="84">
        <f t="shared" si="1"/>
        <v>0</v>
      </c>
      <c r="P32" s="225">
        <f t="shared" si="1"/>
        <v>0</v>
      </c>
      <c r="Q32" s="90">
        <f t="shared" si="1"/>
        <v>0</v>
      </c>
      <c r="R32" s="225">
        <f t="shared" si="1"/>
        <v>0</v>
      </c>
    </row>
    <row r="33" spans="3:18" ht="50.25" customHeight="1" thickBot="1" x14ac:dyDescent="0.3">
      <c r="C33" s="29">
        <v>14</v>
      </c>
      <c r="D33" s="211"/>
      <c r="E33" s="221" t="s">
        <v>52</v>
      </c>
      <c r="F33" s="222"/>
      <c r="G33" s="35">
        <f t="shared" si="2"/>
        <v>0</v>
      </c>
      <c r="H33" s="224">
        <f t="shared" si="2"/>
        <v>0</v>
      </c>
      <c r="I33" s="104">
        <f t="shared" si="2"/>
        <v>0</v>
      </c>
      <c r="J33" s="229">
        <f t="shared" si="0"/>
        <v>0</v>
      </c>
      <c r="K33" s="36">
        <f t="shared" si="0"/>
        <v>0</v>
      </c>
      <c r="L33" s="36">
        <f t="shared" si="0"/>
        <v>0</v>
      </c>
      <c r="M33" s="36">
        <f t="shared" si="0"/>
        <v>0</v>
      </c>
      <c r="N33" s="67">
        <v>0</v>
      </c>
      <c r="O33" s="35">
        <f t="shared" si="1"/>
        <v>0</v>
      </c>
      <c r="P33" s="224">
        <f t="shared" si="1"/>
        <v>0</v>
      </c>
      <c r="Q33" s="100">
        <f t="shared" si="1"/>
        <v>0</v>
      </c>
      <c r="R33" s="224">
        <f t="shared" si="1"/>
        <v>0</v>
      </c>
    </row>
    <row r="34" spans="3:18" ht="21" customHeight="1" thickBot="1" x14ac:dyDescent="0.3">
      <c r="C34" s="74">
        <v>15</v>
      </c>
      <c r="D34" s="214" t="s">
        <v>36</v>
      </c>
      <c r="E34" s="215"/>
      <c r="F34" s="216"/>
      <c r="G34" s="75">
        <f>SUM(G20:G33)</f>
        <v>106</v>
      </c>
      <c r="H34" s="226">
        <f>SUM(H20:H33)</f>
        <v>1442.19</v>
      </c>
      <c r="I34" s="75">
        <f t="shared" ref="I34:R34" si="3">SUM(I20:I33)</f>
        <v>8</v>
      </c>
      <c r="J34" s="226">
        <f t="shared" si="3"/>
        <v>73.28</v>
      </c>
      <c r="K34" s="75">
        <f t="shared" si="3"/>
        <v>4</v>
      </c>
      <c r="L34" s="75">
        <f t="shared" si="3"/>
        <v>0</v>
      </c>
      <c r="M34" s="75">
        <f t="shared" si="3"/>
        <v>1</v>
      </c>
      <c r="N34" s="75">
        <f t="shared" si="3"/>
        <v>1</v>
      </c>
      <c r="O34" s="75">
        <f t="shared" si="3"/>
        <v>77</v>
      </c>
      <c r="P34" s="226">
        <f t="shared" si="3"/>
        <v>718.53</v>
      </c>
      <c r="Q34" s="75">
        <f t="shared" si="3"/>
        <v>119</v>
      </c>
      <c r="R34" s="231">
        <f t="shared" si="3"/>
        <v>963.65999999999985</v>
      </c>
    </row>
    <row r="48" spans="3:18" x14ac:dyDescent="0.25">
      <c r="D48" s="106"/>
      <c r="E48" s="106"/>
      <c r="F48" s="106"/>
    </row>
    <row r="49" spans="4:18" x14ac:dyDescent="0.25">
      <c r="D49" s="106"/>
      <c r="E49" s="106"/>
      <c r="F49" s="10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4:18" x14ac:dyDescent="0.25">
      <c r="D50" s="106"/>
      <c r="E50" s="106"/>
      <c r="F50" s="10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4:18" x14ac:dyDescent="0.25">
      <c r="D51" s="106"/>
      <c r="E51" s="106"/>
      <c r="F51" s="10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4:18" x14ac:dyDescent="0.25">
      <c r="D52" s="106"/>
      <c r="E52" s="106"/>
      <c r="F52" s="106"/>
      <c r="G52" s="38"/>
      <c r="H52" s="39"/>
      <c r="I52" s="38"/>
      <c r="J52" s="39"/>
      <c r="K52" s="38"/>
      <c r="L52" s="38"/>
      <c r="M52" s="38"/>
      <c r="N52" s="38"/>
      <c r="O52" s="38"/>
      <c r="P52" s="39"/>
      <c r="Q52" s="40"/>
      <c r="R52" s="39"/>
    </row>
    <row r="53" spans="4:18" x14ac:dyDescent="0.25">
      <c r="D53" s="106"/>
      <c r="E53" s="106"/>
      <c r="F53" s="106"/>
      <c r="G53" s="38"/>
      <c r="H53" s="39"/>
      <c r="I53" s="38"/>
      <c r="J53" s="39"/>
      <c r="K53" s="38"/>
      <c r="L53" s="38"/>
      <c r="M53" s="38"/>
      <c r="N53" s="38"/>
      <c r="O53" s="38"/>
      <c r="P53" s="39"/>
      <c r="Q53" s="38"/>
      <c r="R53" s="39"/>
    </row>
    <row r="54" spans="4:18" x14ac:dyDescent="0.25">
      <c r="D54" s="106"/>
      <c r="E54" s="106"/>
      <c r="F54" s="106"/>
      <c r="G54" s="38"/>
      <c r="H54" s="39"/>
      <c r="I54" s="38"/>
      <c r="J54" s="39"/>
      <c r="K54" s="38"/>
      <c r="L54" s="38"/>
      <c r="M54" s="38"/>
      <c r="N54" s="38"/>
      <c r="O54" s="38"/>
      <c r="P54" s="39"/>
      <c r="Q54" s="40"/>
      <c r="R54" s="70"/>
    </row>
    <row r="55" spans="4:18" x14ac:dyDescent="0.25">
      <c r="D55" s="106"/>
      <c r="E55" s="106"/>
      <c r="F55" s="106"/>
      <c r="G55" s="38"/>
      <c r="H55" s="39"/>
      <c r="I55" s="38"/>
      <c r="J55" s="39"/>
      <c r="K55" s="38"/>
      <c r="L55" s="38"/>
      <c r="M55" s="38"/>
      <c r="N55" s="38"/>
      <c r="O55" s="38"/>
      <c r="P55" s="39"/>
      <c r="Q55" s="40"/>
      <c r="R55" s="70"/>
    </row>
    <row r="56" spans="4:18" x14ac:dyDescent="0.25">
      <c r="D56" s="106"/>
      <c r="E56" s="106"/>
      <c r="F56" s="106"/>
      <c r="G56" s="38"/>
      <c r="H56" s="39"/>
      <c r="I56" s="38"/>
      <c r="J56" s="39"/>
      <c r="K56" s="38"/>
      <c r="L56" s="38"/>
      <c r="M56" s="38"/>
      <c r="N56" s="38"/>
      <c r="O56" s="38"/>
      <c r="P56" s="39"/>
      <c r="Q56" s="38"/>
      <c r="R56" s="39"/>
    </row>
    <row r="57" spans="4:18" x14ac:dyDescent="0.25">
      <c r="D57" s="106"/>
      <c r="E57" s="106"/>
      <c r="F57" s="106"/>
      <c r="G57" s="38"/>
      <c r="H57" s="39"/>
      <c r="I57" s="38"/>
      <c r="J57" s="39"/>
      <c r="K57" s="38"/>
      <c r="L57" s="38"/>
      <c r="M57" s="38"/>
      <c r="N57" s="38"/>
      <c r="O57" s="38"/>
      <c r="P57" s="38"/>
      <c r="Q57" s="38"/>
      <c r="R57" s="39"/>
    </row>
    <row r="58" spans="4:18" x14ac:dyDescent="0.25">
      <c r="D58" s="106"/>
      <c r="E58" s="106"/>
      <c r="F58" s="106"/>
      <c r="G58" s="38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4:18" x14ac:dyDescent="0.25">
      <c r="D59" s="106"/>
      <c r="E59" s="106"/>
      <c r="F59" s="106"/>
      <c r="G59" s="38"/>
      <c r="H59" s="39"/>
      <c r="I59" s="38"/>
      <c r="J59" s="38"/>
      <c r="K59" s="38"/>
      <c r="L59" s="38"/>
      <c r="M59" s="38"/>
      <c r="N59" s="38"/>
      <c r="O59" s="38"/>
      <c r="P59" s="38"/>
      <c r="Q59" s="38"/>
      <c r="R59" s="39"/>
    </row>
    <row r="60" spans="4:18" x14ac:dyDescent="0.25">
      <c r="D60" s="106"/>
      <c r="E60" s="106"/>
      <c r="F60" s="106"/>
      <c r="G60" s="38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4:18" x14ac:dyDescent="0.25">
      <c r="D61" s="106"/>
      <c r="E61" s="106"/>
      <c r="F61" s="106"/>
      <c r="G61" s="71"/>
      <c r="H61" s="72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4:18" x14ac:dyDescent="0.25">
      <c r="D62" s="106"/>
      <c r="E62" s="106"/>
      <c r="F62" s="106"/>
      <c r="G62" s="71"/>
      <c r="H62" s="72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4:18" x14ac:dyDescent="0.25">
      <c r="D63" s="106"/>
      <c r="E63" s="106"/>
      <c r="F63" s="106"/>
      <c r="G63" s="71"/>
      <c r="H63" s="72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4:18" x14ac:dyDescent="0.25">
      <c r="D64" s="106"/>
      <c r="E64" s="106"/>
      <c r="F64" s="106"/>
      <c r="G64" s="71"/>
      <c r="H64" s="72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4:18" x14ac:dyDescent="0.25">
      <c r="D65" s="106"/>
      <c r="E65" s="106"/>
      <c r="F65" s="106"/>
      <c r="G65" s="71"/>
      <c r="H65" s="72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4:18" x14ac:dyDescent="0.25">
      <c r="D66" s="106"/>
      <c r="E66" s="106"/>
      <c r="F66" s="106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4:18" x14ac:dyDescent="0.25">
      <c r="D67" s="106"/>
      <c r="E67" s="106"/>
      <c r="F67" s="10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4:18" x14ac:dyDescent="0.25">
      <c r="D68" s="106"/>
      <c r="E68" s="106"/>
      <c r="F68" s="10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4:18" x14ac:dyDescent="0.25">
      <c r="D69" s="106"/>
      <c r="E69" s="106"/>
      <c r="F69" s="10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4:18" x14ac:dyDescent="0.25"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4:18" x14ac:dyDescent="0.25"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2021-05-13T10:31:20Z</dcterms:modified>
</cp:coreProperties>
</file>