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6" sheetId="6" r:id="rId1"/>
    <sheet name="Форма 7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6" l="1"/>
  <c r="E66" i="6"/>
  <c r="E13" i="6" l="1"/>
  <c r="E67" i="6" l="1"/>
  <c r="E64" i="6"/>
  <c r="E63" i="6"/>
  <c r="E53" i="6"/>
  <c r="E54" i="6"/>
  <c r="E55" i="6"/>
  <c r="E56" i="6"/>
  <c r="E52" i="6"/>
  <c r="E50" i="6"/>
  <c r="E45" i="6"/>
  <c r="E46" i="6"/>
  <c r="E47" i="6"/>
  <c r="E48" i="6"/>
  <c r="E49" i="6"/>
  <c r="E44" i="6"/>
  <c r="E42" i="6"/>
  <c r="E34" i="6"/>
  <c r="E35" i="6"/>
  <c r="E36" i="6"/>
  <c r="E37" i="6"/>
  <c r="E38" i="6"/>
  <c r="E39" i="6"/>
  <c r="E40" i="6"/>
  <c r="E41" i="6"/>
  <c r="E33" i="6"/>
  <c r="E29" i="6"/>
  <c r="E30" i="6"/>
  <c r="E31" i="6"/>
  <c r="E28" i="6"/>
  <c r="E26" i="6"/>
  <c r="E25" i="6"/>
  <c r="E21" i="6"/>
  <c r="E22" i="6"/>
  <c r="E23" i="6"/>
  <c r="E20" i="6"/>
  <c r="E17" i="6"/>
  <c r="E14" i="6"/>
  <c r="E15" i="6"/>
  <c r="E16" i="6"/>
  <c r="E11" i="6"/>
  <c r="E10" i="6"/>
  <c r="F58" i="6"/>
  <c r="F57" i="6"/>
  <c r="F51" i="6"/>
  <c r="F43" i="6"/>
  <c r="F40" i="6"/>
  <c r="F37" i="6"/>
  <c r="F32" i="6"/>
  <c r="F18" i="6" s="1"/>
  <c r="F9" i="6" s="1"/>
  <c r="F27" i="6"/>
  <c r="F24" i="6"/>
  <c r="F19" i="6"/>
  <c r="F12" i="6"/>
  <c r="C18" i="7" l="1"/>
  <c r="E19" i="6" l="1"/>
  <c r="E24" i="6"/>
  <c r="E58" i="6" l="1"/>
  <c r="E57" i="6" s="1"/>
  <c r="E43" i="6" l="1"/>
  <c r="E12" i="6" l="1"/>
  <c r="E27" i="6" l="1"/>
  <c r="E32" i="6" l="1"/>
  <c r="E18" i="6" s="1"/>
  <c r="E51" i="6"/>
  <c r="E9" i="6" l="1"/>
</calcChain>
</file>

<file path=xl/sharedStrings.xml><?xml version="1.0" encoding="utf-8"?>
<sst xmlns="http://schemas.openxmlformats.org/spreadsheetml/2006/main" count="205" uniqueCount="146">
  <si>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</si>
  <si>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</si>
  <si>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</si>
  <si>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</si>
  <si>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</si>
  <si>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</si>
  <si>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</si>
  <si>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</si>
  <si>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</si>
  <si>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</si>
  <si>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</si>
  <si>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</si>
  <si>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</si>
  <si>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</si>
  <si>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</si>
  <si>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</si>
  <si>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</si>
  <si>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</si>
  <si>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</si>
  <si>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</si>
  <si>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</si>
  <si>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</si>
  <si>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</si>
  <si>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</si>
  <si>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</si>
  <si>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</si>
  <si>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</si>
  <si>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</si>
  <si>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</si>
  <si>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</si>
  <si>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</si>
  <si>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</si>
  <si>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</si>
  <si>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</si>
  <si>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</si>
  <si>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</si>
  <si>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</si>
  <si>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</si>
  <si>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</si>
  <si>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</si>
  <si>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</si>
  <si>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</si>
  <si>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</si>
  <si>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</si>
  <si>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</si>
  <si>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</si>
  <si>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</si>
  <si>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</si>
  <si>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</si>
  <si>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</si>
  <si>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</si>
  <si>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</si>
  <si>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</si>
  <si>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</si>
  <si>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</si>
  <si>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</si>
  <si>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</si>
  <si>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</si>
  <si>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</si>
  <si>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</si>
  <si>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</si>
  <si>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</si>
  <si>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</si>
  <si>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</si>
  <si>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</si>
  <si>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</si>
  <si>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</si>
  <si>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</si>
  <si>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</si>
  <si>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</si>
  <si>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</si>
  <si>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</si>
  <si>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</si>
  <si>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</si>
  <si>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</si>
  <si>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</si>
  <si>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</si>
  <si>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Информация об основных показателях финансово-хозяйственной деятельности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</si>
  <si>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</si>
  <si>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</si>
  <si>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</si>
  <si>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</si>
  <si>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</si>
  <si>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</si>
  <si>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Всего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</si>
  <si>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</si>
  <si>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</si>
  <si>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</si>
  <si>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</si>
  <si>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</si>
  <si>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</si>
  <si>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</si>
  <si>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</si>
  <si>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</si>
  <si>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Материальные затраты, в том числе:</t>
  </si>
  <si>
    <t>газ на собственные и технологические нужды</t>
  </si>
  <si>
    <t>технологические и эксплутационные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</si>
  <si>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</si>
  <si>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</si>
  <si>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</si>
  <si>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</si>
  <si>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</si>
  <si>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</si>
  <si>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</si>
  <si>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</si>
  <si>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</si>
  <si>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</si>
  <si>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</si>
  <si>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</si>
  <si>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</si>
  <si>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</si>
  <si>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</si>
  <si>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</si>
  <si>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</si>
  <si>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</si>
  <si>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</si>
  <si>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</si>
  <si>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</si>
  <si>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</si>
  <si>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</si>
  <si>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</si>
  <si>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</si>
  <si>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</si>
  <si>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</si>
  <si>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</si>
  <si>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</si>
  <si>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 xml:space="preserve">                  (наименование субъекта естественной монополии)</t>
  </si>
  <si>
    <t xml:space="preserve">                                                                                                 (наименование субъекта Российской Федерации)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</si>
  <si>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</si>
  <si>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</si>
  <si>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</si>
  <si>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</si>
  <si>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</si>
  <si>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</si>
  <si>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</si>
  <si>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</si>
  <si>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</si>
  <si>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</si>
  <si>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</si>
  <si>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</si>
  <si>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(наименование субъекта Российской Федерации)</t>
  </si>
  <si>
    <t>за 2019 год в сфере оказания услуг по транспортировке газа по газораспределительным сетям ( с детализацией по группам газопотребления) на территории Краснодарского края</t>
  </si>
  <si>
    <t>69,7</t>
  </si>
  <si>
    <t xml:space="preserve">в сфере оказания услуг по транспортировке газа по газораспределительным сетям на территории Краснодарского края          </t>
  </si>
  <si>
    <t xml:space="preserve">     АО «Газпром газораспределение Краснодар» (Краснодарский край) за 2019 год</t>
  </si>
  <si>
    <t>Информация об объемах транспортировки газа АО "Газпром газораспределение Краснодар" (Краснодарский край)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</si>
</sst>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0" xfId="0" applyNumberFormat="1"/>
    <xf numFmtId="4" fontId="1" fillId="0" borderId="5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0" applyNumberFormat="1" applyFont="1" applyBorder="1"/>
    <xf numFmtId="164" fontId="0" fillId="0" borderId="0" xfId="0" applyNumberFormat="1"/>
    <xf numFmtId="4" fontId="1" fillId="2" borderId="1" xfId="0" applyNumberFormat="1" applyFont="1" applyFill="1" applyBorder="1" applyAlignment="1">
      <alignment wrapText="1"/>
    </xf>
    <xf numFmtId="164" fontId="0" fillId="0" borderId="0" xfId="0" applyNumberFormat="1" applyAlignment="1"/>
    <xf numFmtId="49" fontId="1" fillId="0" borderId="1" xfId="0" applyNumberFormat="1" applyFont="1" applyBorder="1" applyAlignment="1">
      <alignment horizontal="right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2" fillId="2" borderId="1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67"/>
  <sheetViews>
    <sheetView zoomScaleNormal="100" workbookViewId="0">
      <selection activeCell="E69" sqref="E69"/>
    </sheetView>
  </sheetViews>
  <sheetFormatPr defaultRowHeight="15" x14ac:dyDescent="0.25"/>
  <cols>
    <col min="2" max="2" width="9.140625" style="1" customWidth="1"/>
    <col min="3" max="3" width="63.5703125" customWidth="1"/>
    <col min="4" max="4" width="11.42578125" style="1" customWidth="1"/>
    <col min="5" max="5" width="19.42578125" customWidth="1"/>
    <col min="6" max="6" width="24" hidden="1" customWidth="1"/>
    <col min="7" max="7" width="20.42578125" hidden="1" customWidth="1"/>
    <col min="8" max="8" width="15.5703125" bestFit="1" customWidth="1"/>
    <col min="9" max="9" width="14.5703125" bestFit="1" customWidth="1"/>
  </cols>
  <sheetData>
    <row r="2" spans="2:9" ht="18.75" x14ac:dyDescent="0.3">
      <c r="B2" s="42" t="s">
        <v>77</v>
      </c>
      <c r="C2" s="42"/>
      <c r="D2" s="42"/>
      <c r="E2" s="42"/>
      <c r="F2" s="26"/>
    </row>
    <row r="3" spans="2:9" ht="18.75" x14ac:dyDescent="0.3">
      <c r="B3" s="42" t="s">
        <v>144</v>
      </c>
      <c r="C3" s="42"/>
      <c r="D3" s="42"/>
      <c r="E3" s="42"/>
      <c r="F3" s="28"/>
    </row>
    <row r="4" spans="2:9" ht="16.5" customHeight="1" x14ac:dyDescent="0.25">
      <c r="B4" s="27"/>
      <c r="C4" s="29" t="s">
        <v>126</v>
      </c>
      <c r="D4" s="27"/>
      <c r="E4" s="28"/>
      <c r="F4" s="28"/>
    </row>
    <row r="5" spans="2:9" ht="38.25" customHeight="1" x14ac:dyDescent="0.3">
      <c r="B5" s="43" t="s">
        <v>143</v>
      </c>
      <c r="C5" s="43"/>
      <c r="D5" s="43"/>
      <c r="E5" s="43"/>
      <c r="F5" s="30"/>
    </row>
    <row r="6" spans="2:9" ht="9.75" customHeight="1" x14ac:dyDescent="0.3">
      <c r="B6" s="31"/>
      <c r="C6" s="32" t="s">
        <v>127</v>
      </c>
      <c r="D6" s="33"/>
      <c r="E6" s="30"/>
      <c r="F6" s="30"/>
    </row>
    <row r="8" spans="2:9" s="4" customFormat="1" ht="30" x14ac:dyDescent="0.25">
      <c r="B8" s="3" t="s">
        <v>0</v>
      </c>
      <c r="C8" s="3" t="s">
        <v>1</v>
      </c>
      <c r="D8" s="3" t="s">
        <v>2</v>
      </c>
      <c r="E8" s="3" t="s">
        <v>84</v>
      </c>
    </row>
    <row r="9" spans="2:9" ht="29.25" x14ac:dyDescent="0.25">
      <c r="B9" s="11">
        <v>1</v>
      </c>
      <c r="C9" s="12" t="s">
        <v>78</v>
      </c>
      <c r="D9" s="9"/>
      <c r="E9" s="16">
        <f>SUM(E10:E12,E17,E18)</f>
        <v>3748804</v>
      </c>
      <c r="F9" s="16">
        <f>SUM(F10:F12,F17,F18)</f>
        <v>4251227</v>
      </c>
      <c r="G9" s="16">
        <v>502423</v>
      </c>
      <c r="H9" s="17"/>
      <c r="I9" s="22"/>
    </row>
    <row r="10" spans="2:9" x14ac:dyDescent="0.25">
      <c r="B10" s="11" t="s">
        <v>3</v>
      </c>
      <c r="C10" s="12" t="s">
        <v>10</v>
      </c>
      <c r="D10" s="9" t="s">
        <v>73</v>
      </c>
      <c r="E10" s="16">
        <f>F10-G10</f>
        <v>1530777</v>
      </c>
      <c r="F10" s="16">
        <v>1541059</v>
      </c>
      <c r="G10" s="34">
        <v>10282</v>
      </c>
    </row>
    <row r="11" spans="2:9" x14ac:dyDescent="0.25">
      <c r="B11" s="11" t="s">
        <v>4</v>
      </c>
      <c r="C11" s="12" t="s">
        <v>11</v>
      </c>
      <c r="D11" s="9" t="s">
        <v>73</v>
      </c>
      <c r="E11" s="16">
        <f>F11-G11</f>
        <v>460769</v>
      </c>
      <c r="F11" s="16">
        <v>463919</v>
      </c>
      <c r="G11" s="34">
        <v>3150</v>
      </c>
      <c r="H11" s="17"/>
    </row>
    <row r="12" spans="2:9" x14ac:dyDescent="0.25">
      <c r="B12" s="11" t="s">
        <v>5</v>
      </c>
      <c r="C12" s="12" t="s">
        <v>94</v>
      </c>
      <c r="D12" s="9" t="s">
        <v>73</v>
      </c>
      <c r="E12" s="16">
        <f>SUM(E13:E16)</f>
        <v>247241</v>
      </c>
      <c r="F12" s="16">
        <f>SUM(F13:F16)</f>
        <v>249223</v>
      </c>
      <c r="G12" s="16">
        <v>1982</v>
      </c>
    </row>
    <row r="13" spans="2:9" x14ac:dyDescent="0.25">
      <c r="B13" s="9" t="s">
        <v>6</v>
      </c>
      <c r="C13" s="10" t="s">
        <v>13</v>
      </c>
      <c r="D13" s="9" t="s">
        <v>73</v>
      </c>
      <c r="E13" s="15">
        <f>F13-G13</f>
        <v>56644</v>
      </c>
      <c r="F13" s="15">
        <v>57181</v>
      </c>
      <c r="G13" s="15">
        <v>537</v>
      </c>
    </row>
    <row r="14" spans="2:9" x14ac:dyDescent="0.25">
      <c r="B14" s="9" t="s">
        <v>7</v>
      </c>
      <c r="C14" s="10" t="s">
        <v>95</v>
      </c>
      <c r="D14" s="9" t="s">
        <v>73</v>
      </c>
      <c r="E14" s="15">
        <f t="shared" ref="E14:E16" si="0">F14-G14</f>
        <v>6630</v>
      </c>
      <c r="F14" s="15">
        <v>6630</v>
      </c>
      <c r="G14" s="15"/>
    </row>
    <row r="15" spans="2:9" x14ac:dyDescent="0.25">
      <c r="B15" s="9" t="s">
        <v>8</v>
      </c>
      <c r="C15" s="10" t="s">
        <v>96</v>
      </c>
      <c r="D15" s="9" t="s">
        <v>73</v>
      </c>
      <c r="E15" s="15">
        <f t="shared" si="0"/>
        <v>31451</v>
      </c>
      <c r="F15" s="15">
        <v>31451</v>
      </c>
      <c r="G15" s="15"/>
    </row>
    <row r="16" spans="2:9" x14ac:dyDescent="0.25">
      <c r="B16" s="9" t="s">
        <v>9</v>
      </c>
      <c r="C16" s="10" t="s">
        <v>47</v>
      </c>
      <c r="D16" s="9" t="s">
        <v>73</v>
      </c>
      <c r="E16" s="15">
        <f t="shared" si="0"/>
        <v>152516</v>
      </c>
      <c r="F16" s="15">
        <v>153961</v>
      </c>
      <c r="G16" s="15">
        <v>1445</v>
      </c>
    </row>
    <row r="17" spans="2:8" x14ac:dyDescent="0.25">
      <c r="B17" s="11" t="s">
        <v>14</v>
      </c>
      <c r="C17" s="12" t="s">
        <v>97</v>
      </c>
      <c r="D17" s="9" t="s">
        <v>73</v>
      </c>
      <c r="E17" s="16">
        <f>F17-G17</f>
        <v>495549</v>
      </c>
      <c r="F17" s="16">
        <v>569383</v>
      </c>
      <c r="G17" s="16">
        <v>73834</v>
      </c>
    </row>
    <row r="18" spans="2:8" x14ac:dyDescent="0.25">
      <c r="B18" s="11" t="s">
        <v>15</v>
      </c>
      <c r="C18" s="12" t="s">
        <v>98</v>
      </c>
      <c r="D18" s="9" t="s">
        <v>73</v>
      </c>
      <c r="E18" s="16">
        <f>SUM(E19,E24,E27,E32,E42,E43)</f>
        <v>1014468</v>
      </c>
      <c r="F18" s="16">
        <f>SUM(F19,F24,F27,F32,F42,F43)</f>
        <v>1427643</v>
      </c>
      <c r="G18" s="16">
        <v>413175</v>
      </c>
    </row>
    <row r="19" spans="2:8" x14ac:dyDescent="0.25">
      <c r="B19" s="11" t="s">
        <v>16</v>
      </c>
      <c r="C19" s="12" t="s">
        <v>99</v>
      </c>
      <c r="D19" s="9" t="s">
        <v>73</v>
      </c>
      <c r="E19" s="16">
        <f>E20+E21+E22+E23</f>
        <v>471702</v>
      </c>
      <c r="F19" s="16">
        <f>F20+F21+F22+F23</f>
        <v>781265</v>
      </c>
      <c r="G19" s="16">
        <v>309563</v>
      </c>
    </row>
    <row r="20" spans="2:8" x14ac:dyDescent="0.25">
      <c r="B20" s="9" t="s">
        <v>17</v>
      </c>
      <c r="C20" s="10" t="s">
        <v>100</v>
      </c>
      <c r="D20" s="9" t="s">
        <v>73</v>
      </c>
      <c r="E20" s="15">
        <f>F20-G20</f>
        <v>49794</v>
      </c>
      <c r="F20" s="15">
        <v>51208</v>
      </c>
      <c r="G20" s="15">
        <v>1414</v>
      </c>
    </row>
    <row r="21" spans="2:8" x14ac:dyDescent="0.25">
      <c r="B21" s="9" t="s">
        <v>18</v>
      </c>
      <c r="C21" s="10" t="s">
        <v>101</v>
      </c>
      <c r="D21" s="9" t="s">
        <v>73</v>
      </c>
      <c r="E21" s="15">
        <f t="shared" ref="E21:E23" si="1">F21-G21</f>
        <v>419254</v>
      </c>
      <c r="F21" s="15">
        <v>727315</v>
      </c>
      <c r="G21" s="15">
        <v>308061</v>
      </c>
    </row>
    <row r="22" spans="2:8" ht="30" x14ac:dyDescent="0.25">
      <c r="B22" s="9" t="s">
        <v>19</v>
      </c>
      <c r="C22" s="10" t="s">
        <v>102</v>
      </c>
      <c r="D22" s="9" t="s">
        <v>73</v>
      </c>
      <c r="E22" s="15">
        <f t="shared" si="1"/>
        <v>1064</v>
      </c>
      <c r="F22" s="15">
        <v>1064</v>
      </c>
      <c r="G22" s="15"/>
    </row>
    <row r="23" spans="2:8" x14ac:dyDescent="0.25">
      <c r="B23" s="9" t="s">
        <v>20</v>
      </c>
      <c r="C23" s="10" t="s">
        <v>103</v>
      </c>
      <c r="D23" s="9" t="s">
        <v>73</v>
      </c>
      <c r="E23" s="15">
        <f t="shared" si="1"/>
        <v>1590</v>
      </c>
      <c r="F23" s="15">
        <v>1678</v>
      </c>
      <c r="G23" s="15">
        <v>88</v>
      </c>
    </row>
    <row r="24" spans="2:8" x14ac:dyDescent="0.25">
      <c r="B24" s="11" t="s">
        <v>26</v>
      </c>
      <c r="C24" s="12" t="s">
        <v>79</v>
      </c>
      <c r="D24" s="9" t="s">
        <v>73</v>
      </c>
      <c r="E24" s="20">
        <f>E25+E26</f>
        <v>5216</v>
      </c>
      <c r="F24" s="20">
        <f>F25+F26</f>
        <v>5262</v>
      </c>
      <c r="G24" s="35">
        <v>46</v>
      </c>
    </row>
    <row r="25" spans="2:8" ht="30" x14ac:dyDescent="0.25">
      <c r="B25" s="9" t="s">
        <v>27</v>
      </c>
      <c r="C25" s="10" t="s">
        <v>104</v>
      </c>
      <c r="D25" s="9" t="s">
        <v>73</v>
      </c>
      <c r="E25" s="15">
        <f>F25-G25</f>
        <v>600</v>
      </c>
      <c r="F25" s="15">
        <v>604</v>
      </c>
      <c r="G25" s="23">
        <v>4</v>
      </c>
    </row>
    <row r="26" spans="2:8" x14ac:dyDescent="0.25">
      <c r="B26" s="9" t="s">
        <v>28</v>
      </c>
      <c r="C26" s="10" t="s">
        <v>105</v>
      </c>
      <c r="D26" s="9" t="s">
        <v>73</v>
      </c>
      <c r="E26" s="15">
        <f>F26-G26</f>
        <v>4616</v>
      </c>
      <c r="F26" s="15">
        <v>4658</v>
      </c>
      <c r="G26" s="23">
        <v>42</v>
      </c>
      <c r="H26" s="17"/>
    </row>
    <row r="27" spans="2:8" x14ac:dyDescent="0.25">
      <c r="B27" s="11" t="s">
        <v>29</v>
      </c>
      <c r="C27" s="12" t="s">
        <v>106</v>
      </c>
      <c r="D27" s="9" t="s">
        <v>73</v>
      </c>
      <c r="E27" s="16">
        <f>SUM(E28:E31)</f>
        <v>181053</v>
      </c>
      <c r="F27" s="16">
        <f>SUM(F28:F31)</f>
        <v>248280</v>
      </c>
      <c r="G27" s="16">
        <v>67227</v>
      </c>
      <c r="H27" s="17"/>
    </row>
    <row r="28" spans="2:8" x14ac:dyDescent="0.25">
      <c r="B28" s="9" t="s">
        <v>30</v>
      </c>
      <c r="C28" s="10" t="s">
        <v>42</v>
      </c>
      <c r="D28" s="9" t="s">
        <v>73</v>
      </c>
      <c r="E28" s="15">
        <f>F28-G28</f>
        <v>178039</v>
      </c>
      <c r="F28" s="15">
        <v>245254</v>
      </c>
      <c r="G28" s="15">
        <v>67215</v>
      </c>
      <c r="H28" s="17"/>
    </row>
    <row r="29" spans="2:8" x14ac:dyDescent="0.25">
      <c r="B29" s="9" t="s">
        <v>31</v>
      </c>
      <c r="C29" s="10" t="s">
        <v>43</v>
      </c>
      <c r="D29" s="9" t="s">
        <v>73</v>
      </c>
      <c r="E29" s="15">
        <f t="shared" ref="E29:E31" si="2">F29-G29</f>
        <v>619</v>
      </c>
      <c r="F29" s="18">
        <v>620</v>
      </c>
      <c r="G29" s="15">
        <v>1</v>
      </c>
    </row>
    <row r="30" spans="2:8" x14ac:dyDescent="0.25">
      <c r="B30" s="9" t="s">
        <v>32</v>
      </c>
      <c r="C30" s="10" t="s">
        <v>107</v>
      </c>
      <c r="D30" s="9" t="s">
        <v>73</v>
      </c>
      <c r="E30" s="15">
        <f t="shared" si="2"/>
        <v>1277</v>
      </c>
      <c r="F30" s="15">
        <v>1288</v>
      </c>
      <c r="G30" s="15">
        <v>11</v>
      </c>
    </row>
    <row r="31" spans="2:8" x14ac:dyDescent="0.25">
      <c r="B31" s="9" t="s">
        <v>33</v>
      </c>
      <c r="C31" s="10" t="s">
        <v>108</v>
      </c>
      <c r="D31" s="9" t="s">
        <v>73</v>
      </c>
      <c r="E31" s="15">
        <f t="shared" si="2"/>
        <v>1118</v>
      </c>
      <c r="F31" s="18">
        <v>1118</v>
      </c>
      <c r="G31" s="15"/>
    </row>
    <row r="32" spans="2:8" x14ac:dyDescent="0.25">
      <c r="B32" s="11" t="s">
        <v>34</v>
      </c>
      <c r="C32" s="12" t="s">
        <v>21</v>
      </c>
      <c r="D32" s="9" t="s">
        <v>73</v>
      </c>
      <c r="E32" s="16">
        <f>SUM(E33:E37)</f>
        <v>251528</v>
      </c>
      <c r="F32" s="16">
        <f>SUM(F33:F37)</f>
        <v>287555</v>
      </c>
      <c r="G32" s="16">
        <v>36027</v>
      </c>
    </row>
    <row r="33" spans="2:8" x14ac:dyDescent="0.25">
      <c r="B33" s="9" t="s">
        <v>85</v>
      </c>
      <c r="C33" s="10" t="s">
        <v>22</v>
      </c>
      <c r="D33" s="9" t="s">
        <v>73</v>
      </c>
      <c r="E33" s="15">
        <f>F33-G33</f>
        <v>12173</v>
      </c>
      <c r="F33" s="15">
        <v>12253</v>
      </c>
      <c r="G33" s="15">
        <v>80</v>
      </c>
    </row>
    <row r="34" spans="2:8" x14ac:dyDescent="0.25">
      <c r="B34" s="9" t="s">
        <v>86</v>
      </c>
      <c r="C34" s="10" t="s">
        <v>23</v>
      </c>
      <c r="D34" s="9" t="s">
        <v>73</v>
      </c>
      <c r="E34" s="15">
        <f t="shared" ref="E34:E41" si="3">F34-G34</f>
        <v>9020</v>
      </c>
      <c r="F34" s="15">
        <v>44889</v>
      </c>
      <c r="G34" s="23">
        <v>35869</v>
      </c>
    </row>
    <row r="35" spans="2:8" x14ac:dyDescent="0.25">
      <c r="B35" s="9" t="s">
        <v>87</v>
      </c>
      <c r="C35" s="10" t="s">
        <v>24</v>
      </c>
      <c r="D35" s="9" t="s">
        <v>73</v>
      </c>
      <c r="E35" s="15">
        <f t="shared" si="3"/>
        <v>32732</v>
      </c>
      <c r="F35" s="15">
        <v>32793</v>
      </c>
      <c r="G35" s="23">
        <v>61</v>
      </c>
    </row>
    <row r="36" spans="2:8" x14ac:dyDescent="0.25">
      <c r="B36" s="9" t="s">
        <v>88</v>
      </c>
      <c r="C36" s="10" t="s">
        <v>25</v>
      </c>
      <c r="D36" s="9" t="s">
        <v>73</v>
      </c>
      <c r="E36" s="15">
        <f t="shared" si="3"/>
        <v>9909</v>
      </c>
      <c r="F36" s="15">
        <v>9926</v>
      </c>
      <c r="G36" s="23">
        <v>17</v>
      </c>
    </row>
    <row r="37" spans="2:8" x14ac:dyDescent="0.25">
      <c r="B37" s="9" t="s">
        <v>89</v>
      </c>
      <c r="C37" s="10" t="s">
        <v>109</v>
      </c>
      <c r="D37" s="9" t="s">
        <v>73</v>
      </c>
      <c r="E37" s="15">
        <f t="shared" si="3"/>
        <v>187694</v>
      </c>
      <c r="F37" s="15">
        <f>F38+F39+F40+F41</f>
        <v>187694</v>
      </c>
      <c r="G37" s="23">
        <v>0</v>
      </c>
    </row>
    <row r="38" spans="2:8" ht="30" x14ac:dyDescent="0.25">
      <c r="B38" s="9" t="s">
        <v>90</v>
      </c>
      <c r="C38" s="10" t="s">
        <v>110</v>
      </c>
      <c r="D38" s="9" t="s">
        <v>73</v>
      </c>
      <c r="E38" s="15">
        <f t="shared" si="3"/>
        <v>34305</v>
      </c>
      <c r="F38" s="23">
        <v>34305</v>
      </c>
      <c r="G38" s="23"/>
    </row>
    <row r="39" spans="2:8" ht="45" x14ac:dyDescent="0.25">
      <c r="B39" s="9" t="s">
        <v>91</v>
      </c>
      <c r="C39" s="10" t="s">
        <v>111</v>
      </c>
      <c r="D39" s="9" t="s">
        <v>73</v>
      </c>
      <c r="E39" s="15">
        <f t="shared" si="3"/>
        <v>29466</v>
      </c>
      <c r="F39" s="15">
        <v>29466</v>
      </c>
      <c r="G39" s="23"/>
    </row>
    <row r="40" spans="2:8" x14ac:dyDescent="0.25">
      <c r="B40" s="9" t="s">
        <v>92</v>
      </c>
      <c r="C40" s="10" t="s">
        <v>112</v>
      </c>
      <c r="D40" s="9" t="s">
        <v>73</v>
      </c>
      <c r="E40" s="15">
        <f t="shared" si="3"/>
        <v>9915</v>
      </c>
      <c r="F40" s="15">
        <f>1854+8061</f>
        <v>9915</v>
      </c>
      <c r="G40" s="36"/>
    </row>
    <row r="41" spans="2:8" x14ac:dyDescent="0.25">
      <c r="B41" s="9" t="s">
        <v>93</v>
      </c>
      <c r="C41" s="10" t="s">
        <v>47</v>
      </c>
      <c r="D41" s="9" t="s">
        <v>73</v>
      </c>
      <c r="E41" s="15">
        <f t="shared" si="3"/>
        <v>114008</v>
      </c>
      <c r="F41" s="15">
        <v>114008</v>
      </c>
      <c r="G41" s="23"/>
    </row>
    <row r="42" spans="2:8" x14ac:dyDescent="0.25">
      <c r="B42" s="11" t="s">
        <v>35</v>
      </c>
      <c r="C42" s="12" t="s">
        <v>41</v>
      </c>
      <c r="D42" s="9" t="s">
        <v>73</v>
      </c>
      <c r="E42" s="16">
        <f>F42-G42</f>
        <v>21209</v>
      </c>
      <c r="F42" s="16">
        <v>21209</v>
      </c>
      <c r="G42" s="16"/>
    </row>
    <row r="43" spans="2:8" x14ac:dyDescent="0.25">
      <c r="B43" s="11" t="s">
        <v>36</v>
      </c>
      <c r="C43" s="12" t="s">
        <v>44</v>
      </c>
      <c r="D43" s="9" t="s">
        <v>73</v>
      </c>
      <c r="E43" s="16">
        <f>SUM(E44:E49)</f>
        <v>83760</v>
      </c>
      <c r="F43" s="16">
        <f>SUM(F44:F49)</f>
        <v>84072</v>
      </c>
      <c r="G43" s="16">
        <v>312</v>
      </c>
    </row>
    <row r="44" spans="2:8" x14ac:dyDescent="0.25">
      <c r="B44" s="9" t="s">
        <v>37</v>
      </c>
      <c r="C44" s="10" t="s">
        <v>46</v>
      </c>
      <c r="D44" s="9" t="s">
        <v>73</v>
      </c>
      <c r="E44" s="15">
        <f>F44-G44</f>
        <v>5800</v>
      </c>
      <c r="F44" s="15">
        <v>5862</v>
      </c>
      <c r="G44" s="15">
        <v>62</v>
      </c>
    </row>
    <row r="45" spans="2:8" x14ac:dyDescent="0.25">
      <c r="B45" s="9" t="s">
        <v>38</v>
      </c>
      <c r="C45" s="10" t="s">
        <v>45</v>
      </c>
      <c r="D45" s="9" t="s">
        <v>73</v>
      </c>
      <c r="E45" s="15">
        <f t="shared" ref="E45:E49" si="4">F45-G45</f>
        <v>12643</v>
      </c>
      <c r="F45" s="15">
        <v>12813</v>
      </c>
      <c r="G45" s="15">
        <v>170</v>
      </c>
    </row>
    <row r="46" spans="2:8" x14ac:dyDescent="0.25">
      <c r="B46" s="9" t="s">
        <v>39</v>
      </c>
      <c r="C46" s="10" t="s">
        <v>115</v>
      </c>
      <c r="D46" s="9" t="s">
        <v>73</v>
      </c>
      <c r="E46" s="15">
        <f t="shared" si="4"/>
        <v>8180</v>
      </c>
      <c r="F46" s="23">
        <v>8260</v>
      </c>
      <c r="G46" s="36">
        <v>80</v>
      </c>
    </row>
    <row r="47" spans="2:8" x14ac:dyDescent="0.25">
      <c r="B47" s="9" t="s">
        <v>40</v>
      </c>
      <c r="C47" s="10" t="s">
        <v>116</v>
      </c>
      <c r="D47" s="9" t="s">
        <v>73</v>
      </c>
      <c r="E47" s="15">
        <f t="shared" si="4"/>
        <v>0</v>
      </c>
      <c r="F47" s="15">
        <v>0</v>
      </c>
      <c r="G47" s="23"/>
    </row>
    <row r="48" spans="2:8" ht="22.5" customHeight="1" x14ac:dyDescent="0.25">
      <c r="B48" s="5" t="s">
        <v>113</v>
      </c>
      <c r="C48" s="14" t="s">
        <v>117</v>
      </c>
      <c r="D48" s="5" t="s">
        <v>73</v>
      </c>
      <c r="E48" s="15">
        <f t="shared" si="4"/>
        <v>597</v>
      </c>
      <c r="F48" s="15">
        <v>597</v>
      </c>
      <c r="G48" s="36"/>
      <c r="H48" s="22"/>
    </row>
    <row r="49" spans="2:11" x14ac:dyDescent="0.25">
      <c r="B49" s="9" t="s">
        <v>114</v>
      </c>
      <c r="C49" s="10" t="s">
        <v>47</v>
      </c>
      <c r="D49" s="9" t="s">
        <v>73</v>
      </c>
      <c r="E49" s="15">
        <f t="shared" si="4"/>
        <v>56540</v>
      </c>
      <c r="F49" s="15">
        <v>56540</v>
      </c>
      <c r="G49" s="15"/>
    </row>
    <row r="50" spans="2:11" x14ac:dyDescent="0.25">
      <c r="B50" s="11" t="s">
        <v>48</v>
      </c>
      <c r="C50" s="12" t="s">
        <v>49</v>
      </c>
      <c r="D50" s="9" t="s">
        <v>73</v>
      </c>
      <c r="E50" s="16">
        <f>F50-G50</f>
        <v>135404</v>
      </c>
      <c r="F50" s="16">
        <v>135404</v>
      </c>
      <c r="G50" s="16"/>
      <c r="H50" s="24"/>
      <c r="I50" s="24"/>
      <c r="J50" s="24"/>
      <c r="K50" s="24"/>
    </row>
    <row r="51" spans="2:11" x14ac:dyDescent="0.25">
      <c r="B51" s="11" t="s">
        <v>50</v>
      </c>
      <c r="C51" s="12" t="s">
        <v>51</v>
      </c>
      <c r="D51" s="9" t="s">
        <v>73</v>
      </c>
      <c r="E51" s="16">
        <f>E52+E53+E54+E55+E56</f>
        <v>126900</v>
      </c>
      <c r="F51" s="16">
        <f>F52+F53+F54+F55+F56</f>
        <v>126900</v>
      </c>
      <c r="G51" s="16">
        <v>0</v>
      </c>
      <c r="H51" s="24"/>
      <c r="I51" s="24"/>
      <c r="J51" s="24"/>
      <c r="K51" s="24"/>
    </row>
    <row r="52" spans="2:11" x14ac:dyDescent="0.25">
      <c r="B52" s="9" t="s">
        <v>52</v>
      </c>
      <c r="C52" s="10" t="s">
        <v>56</v>
      </c>
      <c r="D52" s="9" t="s">
        <v>73</v>
      </c>
      <c r="E52" s="15">
        <f>F52-G52</f>
        <v>2330</v>
      </c>
      <c r="F52" s="15">
        <v>2330</v>
      </c>
      <c r="G52" s="23"/>
      <c r="H52" s="24"/>
      <c r="I52" s="24"/>
      <c r="J52" s="24"/>
      <c r="K52" s="24"/>
    </row>
    <row r="53" spans="2:11" x14ac:dyDescent="0.25">
      <c r="B53" s="9" t="s">
        <v>53</v>
      </c>
      <c r="C53" s="10" t="s">
        <v>119</v>
      </c>
      <c r="D53" s="9" t="s">
        <v>73</v>
      </c>
      <c r="E53" s="15">
        <f t="shared" ref="E53:E56" si="5">F53-G53</f>
        <v>66570</v>
      </c>
      <c r="F53" s="15">
        <v>66570</v>
      </c>
      <c r="G53" s="23"/>
      <c r="H53" s="24"/>
      <c r="I53" s="24"/>
      <c r="J53" s="24"/>
      <c r="K53" s="24"/>
    </row>
    <row r="54" spans="2:11" x14ac:dyDescent="0.25">
      <c r="B54" s="9" t="s">
        <v>54</v>
      </c>
      <c r="C54" s="10" t="s">
        <v>57</v>
      </c>
      <c r="D54" s="9" t="s">
        <v>73</v>
      </c>
      <c r="E54" s="15">
        <f t="shared" si="5"/>
        <v>10985</v>
      </c>
      <c r="F54" s="15">
        <v>10985</v>
      </c>
      <c r="G54" s="23"/>
      <c r="H54" s="24"/>
      <c r="I54" s="24"/>
      <c r="J54" s="24"/>
      <c r="K54" s="24"/>
    </row>
    <row r="55" spans="2:11" x14ac:dyDescent="0.25">
      <c r="B55" s="9" t="s">
        <v>55</v>
      </c>
      <c r="C55" s="10" t="s">
        <v>120</v>
      </c>
      <c r="D55" s="9" t="s">
        <v>73</v>
      </c>
      <c r="E55" s="15">
        <f t="shared" si="5"/>
        <v>195</v>
      </c>
      <c r="F55" s="15">
        <v>195</v>
      </c>
      <c r="G55" s="23"/>
      <c r="H55" s="24"/>
      <c r="I55" s="24"/>
      <c r="J55" s="24"/>
      <c r="K55" s="24"/>
    </row>
    <row r="56" spans="2:11" x14ac:dyDescent="0.25">
      <c r="B56" s="9" t="s">
        <v>118</v>
      </c>
      <c r="C56" s="10" t="s">
        <v>58</v>
      </c>
      <c r="D56" s="9" t="s">
        <v>73</v>
      </c>
      <c r="E56" s="15">
        <f t="shared" si="5"/>
        <v>46820</v>
      </c>
      <c r="F56" s="15">
        <v>46820</v>
      </c>
      <c r="G56" s="23"/>
      <c r="H56" s="24"/>
      <c r="I56" s="24"/>
      <c r="J56" s="24"/>
      <c r="K56" s="24"/>
    </row>
    <row r="57" spans="2:11" x14ac:dyDescent="0.25">
      <c r="B57" s="11" t="s">
        <v>59</v>
      </c>
      <c r="C57" s="12" t="s">
        <v>123</v>
      </c>
      <c r="D57" s="9" t="s">
        <v>73</v>
      </c>
      <c r="E57" s="16">
        <f>SUM(E63,E58)</f>
        <v>76863</v>
      </c>
      <c r="F57" s="16">
        <f>SUM(F63,F58)</f>
        <v>76863</v>
      </c>
      <c r="G57" s="35">
        <v>0</v>
      </c>
    </row>
    <row r="58" spans="2:11" x14ac:dyDescent="0.25">
      <c r="B58" s="11" t="s">
        <v>60</v>
      </c>
      <c r="C58" s="12" t="s">
        <v>62</v>
      </c>
      <c r="D58" s="9" t="s">
        <v>73</v>
      </c>
      <c r="E58" s="16">
        <f>SUM(E59:E62)</f>
        <v>57172</v>
      </c>
      <c r="F58" s="16">
        <f>SUM(F59:F62)</f>
        <v>57172</v>
      </c>
      <c r="G58" s="35">
        <v>0</v>
      </c>
    </row>
    <row r="59" spans="2:11" x14ac:dyDescent="0.25">
      <c r="B59" s="9" t="s">
        <v>80</v>
      </c>
      <c r="C59" s="10" t="s">
        <v>63</v>
      </c>
      <c r="D59" s="9" t="s">
        <v>73</v>
      </c>
      <c r="E59" s="15"/>
      <c r="F59" s="15"/>
      <c r="G59" s="23"/>
    </row>
    <row r="60" spans="2:11" x14ac:dyDescent="0.25">
      <c r="B60" s="9" t="s">
        <v>82</v>
      </c>
      <c r="C60" s="10" t="s">
        <v>64</v>
      </c>
      <c r="D60" s="9" t="s">
        <v>73</v>
      </c>
      <c r="E60" s="15"/>
      <c r="F60" s="15"/>
      <c r="G60" s="23"/>
      <c r="H60" s="22"/>
    </row>
    <row r="61" spans="2:11" x14ac:dyDescent="0.25">
      <c r="B61" s="9" t="s">
        <v>121</v>
      </c>
      <c r="C61" s="10" t="s">
        <v>65</v>
      </c>
      <c r="D61" s="9" t="s">
        <v>73</v>
      </c>
      <c r="E61" s="15"/>
      <c r="F61" s="15"/>
      <c r="G61" s="37"/>
    </row>
    <row r="62" spans="2:11" ht="45" x14ac:dyDescent="0.25">
      <c r="B62" s="5" t="s">
        <v>122</v>
      </c>
      <c r="C62" s="2" t="s">
        <v>124</v>
      </c>
      <c r="D62" s="5" t="s">
        <v>73</v>
      </c>
      <c r="E62" s="15">
        <v>57172</v>
      </c>
      <c r="F62" s="15">
        <v>57172</v>
      </c>
      <c r="G62" s="37"/>
    </row>
    <row r="63" spans="2:11" x14ac:dyDescent="0.25">
      <c r="B63" s="11" t="s">
        <v>61</v>
      </c>
      <c r="C63" s="12" t="s">
        <v>67</v>
      </c>
      <c r="D63" s="9" t="s">
        <v>73</v>
      </c>
      <c r="E63" s="16">
        <f>F63-G63</f>
        <v>19691</v>
      </c>
      <c r="F63" s="16">
        <v>19691</v>
      </c>
      <c r="G63" s="38">
        <v>0</v>
      </c>
      <c r="H63" s="22"/>
    </row>
    <row r="64" spans="2:11" x14ac:dyDescent="0.25">
      <c r="B64" s="11" t="s">
        <v>66</v>
      </c>
      <c r="C64" s="12" t="s">
        <v>68</v>
      </c>
      <c r="D64" s="9" t="s">
        <v>73</v>
      </c>
      <c r="E64" s="16">
        <f>F64-G64</f>
        <v>4010288</v>
      </c>
      <c r="F64" s="16">
        <v>4111667</v>
      </c>
      <c r="G64" s="16">
        <v>101379</v>
      </c>
    </row>
    <row r="65" spans="2:6" x14ac:dyDescent="0.25">
      <c r="B65" s="39" t="s">
        <v>69</v>
      </c>
      <c r="C65" s="40"/>
      <c r="D65" s="40"/>
      <c r="E65" s="41"/>
      <c r="F65" s="4"/>
    </row>
    <row r="66" spans="2:6" ht="30" x14ac:dyDescent="0.25">
      <c r="B66" s="9" t="s">
        <v>12</v>
      </c>
      <c r="C66" s="10" t="s">
        <v>70</v>
      </c>
      <c r="D66" s="9" t="s">
        <v>81</v>
      </c>
      <c r="E66" s="19">
        <f>3367-15</f>
        <v>3352</v>
      </c>
      <c r="F66" s="4"/>
    </row>
    <row r="67" spans="2:6" x14ac:dyDescent="0.25">
      <c r="B67" s="9" t="s">
        <v>48</v>
      </c>
      <c r="C67" s="10" t="s">
        <v>71</v>
      </c>
      <c r="D67" s="9" t="s">
        <v>74</v>
      </c>
      <c r="E67" s="15">
        <f>27269.9-281.59</f>
        <v>26988.31</v>
      </c>
      <c r="F67" s="4"/>
    </row>
    <row r="68" spans="2:6" x14ac:dyDescent="0.25">
      <c r="B68" s="9" t="s">
        <v>50</v>
      </c>
      <c r="C68" s="10" t="s">
        <v>125</v>
      </c>
      <c r="D68" s="9" t="s">
        <v>76</v>
      </c>
      <c r="E68" s="19">
        <f>1412-19</f>
        <v>1393</v>
      </c>
    </row>
    <row r="69" spans="2:6" x14ac:dyDescent="0.25">
      <c r="B69" s="9" t="s">
        <v>59</v>
      </c>
      <c r="C69" s="10" t="s">
        <v>72</v>
      </c>
      <c r="D69" s="9" t="s">
        <v>75</v>
      </c>
      <c r="E69" s="25" t="s">
        <v>142</v>
      </c>
    </row>
    <row r="70" spans="2:6" x14ac:dyDescent="0.25">
      <c r="B70" s="8"/>
      <c r="C70" s="7"/>
      <c r="D70" s="8"/>
      <c r="E70" s="7"/>
    </row>
    <row r="71" spans="2:6" x14ac:dyDescent="0.25">
      <c r="B71" s="8"/>
      <c r="C71" s="7"/>
      <c r="D71" s="8"/>
      <c r="E71" s="7"/>
    </row>
    <row r="72" spans="2:6" x14ac:dyDescent="0.25">
      <c r="B72" s="8"/>
      <c r="C72" s="7"/>
      <c r="D72" s="8"/>
      <c r="E72" s="7"/>
    </row>
    <row r="73" spans="2:6" x14ac:dyDescent="0.25">
      <c r="B73" s="8"/>
      <c r="C73" s="7"/>
      <c r="D73" s="8"/>
      <c r="E73" s="7"/>
    </row>
    <row r="74" spans="2:6" x14ac:dyDescent="0.25">
      <c r="B74" s="8"/>
      <c r="C74" s="7"/>
      <c r="D74" s="8"/>
      <c r="E74" s="7"/>
    </row>
    <row r="75" spans="2:6" x14ac:dyDescent="0.25">
      <c r="B75" s="8"/>
      <c r="C75" s="7"/>
      <c r="D75" s="8"/>
      <c r="E75" s="7"/>
    </row>
    <row r="76" spans="2:6" x14ac:dyDescent="0.25">
      <c r="B76" s="8"/>
      <c r="C76" s="7"/>
      <c r="D76" s="8"/>
      <c r="E76" s="7"/>
    </row>
    <row r="77" spans="2:6" x14ac:dyDescent="0.25">
      <c r="B77" s="8"/>
      <c r="C77" s="7"/>
      <c r="D77" s="8"/>
      <c r="E77" s="7"/>
    </row>
    <row r="78" spans="2:6" x14ac:dyDescent="0.25">
      <c r="B78" s="8"/>
      <c r="C78" s="7"/>
      <c r="D78" s="8"/>
      <c r="E78" s="7"/>
    </row>
    <row r="79" spans="2:6" x14ac:dyDescent="0.25">
      <c r="B79" s="8"/>
      <c r="C79" s="7"/>
      <c r="D79" s="8"/>
      <c r="E79" s="7"/>
    </row>
    <row r="80" spans="2:6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  <row r="466" spans="2:5" x14ac:dyDescent="0.25">
      <c r="B466" s="8"/>
      <c r="C466" s="7"/>
      <c r="D466" s="8"/>
      <c r="E466" s="7"/>
    </row>
    <row r="467" spans="2:5" x14ac:dyDescent="0.25">
      <c r="B467" s="8"/>
      <c r="C467" s="7"/>
      <c r="D467" s="8"/>
      <c r="E467" s="7"/>
    </row>
  </sheetData>
  <mergeCells count="4">
    <mergeCell ref="B65:E65"/>
    <mergeCell ref="B2:E2"/>
    <mergeCell ref="B3:E3"/>
    <mergeCell ref="B5:E5"/>
  </mergeCells>
  <pageMargins left="0.31496062992125984" right="0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8"/>
  <sheetViews>
    <sheetView tabSelected="1" workbookViewId="0">
      <selection activeCell="D1" sqref="D1:E1048576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6"/>
      <c r="C1" s="6"/>
    </row>
    <row r="2" spans="2:3" ht="18.75" customHeight="1" x14ac:dyDescent="0.25">
      <c r="B2" s="43" t="s">
        <v>145</v>
      </c>
      <c r="C2" s="43"/>
    </row>
    <row r="3" spans="2:3" ht="22.5" customHeight="1" x14ac:dyDescent="0.25">
      <c r="B3" s="43"/>
      <c r="C3" s="43"/>
    </row>
    <row r="4" spans="2:3" ht="55.5" customHeight="1" x14ac:dyDescent="0.3">
      <c r="B4" s="43" t="s">
        <v>141</v>
      </c>
      <c r="C4" s="43"/>
    </row>
    <row r="5" spans="2:3" ht="18.75" customHeight="1" x14ac:dyDescent="0.25">
      <c r="B5" s="32" t="s">
        <v>140</v>
      </c>
      <c r="C5" s="33"/>
    </row>
    <row r="6" spans="2:3" x14ac:dyDescent="0.25">
      <c r="B6" s="6"/>
      <c r="C6" s="6"/>
    </row>
    <row r="7" spans="2:3" x14ac:dyDescent="0.25">
      <c r="B7" s="13" t="s">
        <v>128</v>
      </c>
      <c r="C7" s="13" t="s">
        <v>129</v>
      </c>
    </row>
    <row r="8" spans="2:3" x14ac:dyDescent="0.25">
      <c r="B8" s="13" t="s">
        <v>130</v>
      </c>
      <c r="C8" s="13"/>
    </row>
    <row r="9" spans="2:3" x14ac:dyDescent="0.25">
      <c r="B9" s="13" t="s">
        <v>131</v>
      </c>
      <c r="C9" s="21">
        <v>351187.70299999998</v>
      </c>
    </row>
    <row r="10" spans="2:3" x14ac:dyDescent="0.25">
      <c r="B10" s="13" t="s">
        <v>132</v>
      </c>
      <c r="C10" s="21">
        <v>27799.483</v>
      </c>
    </row>
    <row r="11" spans="2:3" x14ac:dyDescent="0.25">
      <c r="B11" s="13" t="s">
        <v>133</v>
      </c>
      <c r="C11" s="21">
        <v>849674.71799999999</v>
      </c>
    </row>
    <row r="12" spans="2:3" x14ac:dyDescent="0.25">
      <c r="B12" s="13" t="s">
        <v>134</v>
      </c>
      <c r="C12" s="21">
        <v>668802.70900000003</v>
      </c>
    </row>
    <row r="13" spans="2:3" x14ac:dyDescent="0.25">
      <c r="B13" s="13" t="s">
        <v>135</v>
      </c>
      <c r="C13" s="21">
        <v>305496.99200000003</v>
      </c>
    </row>
    <row r="14" spans="2:3" x14ac:dyDescent="0.25">
      <c r="B14" s="13" t="s">
        <v>136</v>
      </c>
      <c r="C14" s="21">
        <v>120809.243</v>
      </c>
    </row>
    <row r="15" spans="2:3" x14ac:dyDescent="0.25">
      <c r="B15" s="13" t="s">
        <v>137</v>
      </c>
      <c r="C15" s="21">
        <v>44401.601000000002</v>
      </c>
    </row>
    <row r="16" spans="2:3" x14ac:dyDescent="0.25">
      <c r="B16" s="13" t="s">
        <v>138</v>
      </c>
      <c r="C16" s="21">
        <v>2192607.9580000001</v>
      </c>
    </row>
    <row r="17" spans="2:3" x14ac:dyDescent="0.25">
      <c r="B17" s="13" t="s">
        <v>139</v>
      </c>
      <c r="C17" s="21">
        <v>64482.495999999999</v>
      </c>
    </row>
    <row r="18" spans="2:3" x14ac:dyDescent="0.25">
      <c r="B18" s="13" t="s">
        <v>83</v>
      </c>
      <c r="C18" s="21">
        <f>SUM(C9:C17)</f>
        <v>4625262.9029999999</v>
      </c>
    </row>
  </sheetData>
  <mergeCells count="2">
    <mergeCell ref="B2:C3"/>
    <mergeCell ref="B4:C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2020-10-12T06:45:05Z</dcterms:modified>
</cp:coreProperties>
</file>