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F15" i="1"/>
  <c r="F39" i="1"/>
  <c r="F46" i="1"/>
  <c r="F64" i="1"/>
  <c r="F70" i="1"/>
  <c r="G59" i="1" l="1"/>
  <c r="G54" i="1"/>
  <c r="G32" i="1"/>
  <c r="G15" i="1" s="1"/>
  <c r="G46" i="1" l="1"/>
  <c r="G64" i="1"/>
  <c r="F45" i="1"/>
  <c r="G45" i="1" l="1"/>
  <c r="F14" i="1"/>
  <c r="F12" i="1" s="1"/>
  <c r="G83" i="1" l="1"/>
  <c r="G69" i="1" s="1"/>
  <c r="F83" i="1"/>
  <c r="G39" i="1"/>
  <c r="G14" i="1" s="1"/>
  <c r="G12" i="1" s="1"/>
  <c r="F69" i="1" l="1"/>
  <c r="G89" i="1" l="1"/>
  <c r="G11" i="1" s="1"/>
  <c r="F89" i="1" l="1"/>
  <c r="F11" i="1" l="1"/>
</calcChain>
</file>

<file path=xl/sharedStrings.xml><?xml version="1.0" encoding="utf-8"?>
<sst xmlns="http://schemas.openxmlformats.org/spreadsheetml/2006/main" count="280" uniqueCount="191">
  <si>
    <t>№</t>
  </si>
  <si>
    <t>Наименование показателя</t>
  </si>
  <si>
    <t>Сроки строительства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</si>
  <si>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</si>
  <si>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</si>
  <si>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</si>
  <si>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</si>
  <si>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</si>
  <si>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 xml:space="preserve">источник финансирования 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</si>
  <si>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</si>
  <si>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</si>
  <si>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</si>
  <si>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1.</t>
  </si>
  <si>
    <t>Общая сумма инвестиций</t>
  </si>
  <si>
    <t>2.</t>
  </si>
  <si>
    <t>Сведения о строительстве, реконструкции объектов капитального строительства</t>
  </si>
  <si>
    <t>3.</t>
  </si>
  <si>
    <t>Объекты капитального строительства (основные стройки):</t>
  </si>
  <si>
    <t>4.</t>
  </si>
  <si>
    <t>Новые объекты:</t>
  </si>
  <si>
    <t>4.1.</t>
  </si>
  <si>
    <t>4.2.</t>
  </si>
  <si>
    <t>4.3.</t>
  </si>
  <si>
    <t>4.4.</t>
  </si>
  <si>
    <t>Линейная часть (газопроводы)</t>
  </si>
  <si>
    <t>Здания и сооружения (административного и общепроизводственного назначения)</t>
  </si>
  <si>
    <t>ЭХЗ, СКЗ</t>
  </si>
  <si>
    <t>5.</t>
  </si>
  <si>
    <t>Реконструируемые (модернизируемые) объекты:</t>
  </si>
  <si>
    <t>5.1.</t>
  </si>
  <si>
    <t>5.2.</t>
  </si>
  <si>
    <t>5.3.</t>
  </si>
  <si>
    <t>5.4.</t>
  </si>
  <si>
    <t>Пункты редуцирования газа (отдельные объекты ОФ)</t>
  </si>
  <si>
    <t>6.</t>
  </si>
  <si>
    <t>Сведения о приобретении оборудования не входящего в сметы строек</t>
  </si>
  <si>
    <t>6.1.</t>
  </si>
  <si>
    <t>Автотранспорт</t>
  </si>
  <si>
    <t>6.2.</t>
  </si>
  <si>
    <t>6.3.</t>
  </si>
  <si>
    <t>7.</t>
  </si>
  <si>
    <t>Сведения о долгосрочных финансовых вложениях</t>
  </si>
  <si>
    <t>х</t>
  </si>
  <si>
    <t>8.</t>
  </si>
  <si>
    <t>Сведения о приобретении внеоборотных активов</t>
  </si>
  <si>
    <t xml:space="preserve"> Форма 2</t>
  </si>
  <si>
    <t xml:space="preserve">в сфере транспортировки газа по газораспределительным сетям  </t>
  </si>
  <si>
    <t>Газопровод высокого давления 1-й категории от ГГРП-4 до проектируемой ГГРП г. Краснодар</t>
  </si>
  <si>
    <t>Амортизация</t>
  </si>
  <si>
    <t>Проектно-изыскательские работы будущих лет</t>
  </si>
  <si>
    <t>9.</t>
  </si>
  <si>
    <t>9.1.</t>
  </si>
  <si>
    <t>Оборудование связи и передачи данных</t>
  </si>
  <si>
    <t>Специальная надбавка</t>
  </si>
  <si>
    <t>7.1.</t>
  </si>
  <si>
    <t>7.1.1.</t>
  </si>
  <si>
    <t>«Межпоселковый газопровод высокого давления от с. Береговое  до с. Возрождение г. Геленджик»</t>
  </si>
  <si>
    <t>Газопровод высокого и среднего давления к п. Вардане Лазаревского района г. Сочи</t>
  </si>
  <si>
    <t>7.1.2.</t>
  </si>
  <si>
    <t>7.1.3.</t>
  </si>
  <si>
    <t>7.1.4.</t>
  </si>
  <si>
    <t>ПИР будущих лет по объектам нового строительства всего</t>
  </si>
  <si>
    <t>7.2.</t>
  </si>
  <si>
    <t>ПИР будущих лет по объектам реконструкции всего</t>
  </si>
  <si>
    <t>7.1.5.</t>
  </si>
  <si>
    <t>Регуляторный контракт</t>
  </si>
  <si>
    <t>7.1.6.</t>
  </si>
  <si>
    <t>7.1.7.</t>
  </si>
  <si>
    <t>7.1.8.</t>
  </si>
  <si>
    <t>7.1.9.</t>
  </si>
  <si>
    <t>Нематериальные активы</t>
  </si>
  <si>
    <t>Газопроводы с. н. д. в п. Ильском, Северского района, Краснодарского края по улицам: Толстого от ул. Чернышевского до ул. Строителей инв. 225</t>
  </si>
  <si>
    <t>5.1.1.</t>
  </si>
  <si>
    <t>5.1.2.</t>
  </si>
  <si>
    <t>5.1.3.</t>
  </si>
  <si>
    <t>5.1.4.</t>
  </si>
  <si>
    <t>5.1.5.</t>
  </si>
  <si>
    <t>4.1.1.</t>
  </si>
  <si>
    <t>4.1.2.</t>
  </si>
  <si>
    <t>4.1.3.</t>
  </si>
  <si>
    <t>4.1.4.</t>
  </si>
  <si>
    <t>4.1.5.</t>
  </si>
  <si>
    <t>Стоимостная оценка инвестиций, тыс.руб. (без НДС)</t>
  </si>
  <si>
    <t>Система телемеханики и телеметрии</t>
  </si>
  <si>
    <t>4.1.6.</t>
  </si>
  <si>
    <t>Распределительные газопроводы среднего и низкого давления по ул. Кирова, ул. Красногвардейская, ул. Полевая от ул. Красных Партизан до ул. Котовского</t>
  </si>
  <si>
    <t>Газораспределительные сети п. Лоо г. Сочи</t>
  </si>
  <si>
    <t>Газопроводы высокого, среднего и низкого давления в п. Головинка г. Сочи</t>
  </si>
  <si>
    <t>Газопроводы высокого и низкого давления в п. Якорная Щель г.Сочи</t>
  </si>
  <si>
    <t>4.1.10.</t>
  </si>
  <si>
    <t>4.1.11.</t>
  </si>
  <si>
    <t>Догазификация</t>
  </si>
  <si>
    <t>Средства ЕОГ</t>
  </si>
  <si>
    <t>Объекты, выполняемые по договорам о технологическом подключении (присоединении) в рамках Постановления Правительства РФ от 13.09.2021 № 1547</t>
  </si>
  <si>
    <t>4.1.12.</t>
  </si>
  <si>
    <t>Распределительный газопровод в Мессажай</t>
  </si>
  <si>
    <t>Распределительный газопровод в с. Красное</t>
  </si>
  <si>
    <t>Распределительный газопровод в х. Греческий</t>
  </si>
  <si>
    <t>Распределительный газопровод в с. Цыпка</t>
  </si>
  <si>
    <t>Распределительный газопровод в с. Кирпичное</t>
  </si>
  <si>
    <t>Распределительный газопровод в с. Кривенковское</t>
  </si>
  <si>
    <t>Распределительный газопровод в х. Красный Дагестан</t>
  </si>
  <si>
    <t>Распределительный газопровод в ст. Нижегородская</t>
  </si>
  <si>
    <t>Распределительный газопровод в п. Мезмай</t>
  </si>
  <si>
    <t>7.1.10.</t>
  </si>
  <si>
    <t>7.1.11.</t>
  </si>
  <si>
    <t>7.1.12.</t>
  </si>
  <si>
    <t>Плата за ТП</t>
  </si>
  <si>
    <t>Системы телемеханики и телеметрии, узлы учета газа, ЕИТП и прочие объекты АСКУГ и метрологии</t>
  </si>
  <si>
    <t>1 кв 2022</t>
  </si>
  <si>
    <t>4 кв 2020</t>
  </si>
  <si>
    <t>4 кв 2028</t>
  </si>
  <si>
    <t>1 кв 2019</t>
  </si>
  <si>
    <t>4 кв 2023</t>
  </si>
  <si>
    <t>1 кв 2020</t>
  </si>
  <si>
    <t>4 кв 2025</t>
  </si>
  <si>
    <t>3 кв 2021</t>
  </si>
  <si>
    <t xml:space="preserve">                                                                                                                                                                  (наименование субъекта естественной монополии)</t>
  </si>
  <si>
    <t>Строительство распределительного газопровода высокого и низкого давления Динской район ст. Новотиторовская по ул. Степной</t>
  </si>
  <si>
    <t>Строительство распределительного газопровода высокого и низкого давления Динской район  в ст. Пластуновская ул. Пролетарская</t>
  </si>
  <si>
    <t>4.5.</t>
  </si>
  <si>
    <t>4.6.</t>
  </si>
  <si>
    <t>4.7.</t>
  </si>
  <si>
    <t>Компенсация выпадающих доходов</t>
  </si>
  <si>
    <t>Строительство внутрипоселковых газопроводов (для ООО "Газпром газификация")</t>
  </si>
  <si>
    <t>Распределительный газопровод в х. Калинина</t>
  </si>
  <si>
    <t>Распределительный газопровод в с. Вперед</t>
  </si>
  <si>
    <t>Распределительный газопровод в с. Ерик</t>
  </si>
  <si>
    <t>Распределительный газопровод в ст. Кубанская</t>
  </si>
  <si>
    <t>Распределительный газопровод в ст. Тверская</t>
  </si>
  <si>
    <t>7.2.8.</t>
  </si>
  <si>
    <t>7.2.10.</t>
  </si>
  <si>
    <t>Пункты редуцирования газа</t>
  </si>
  <si>
    <t>7.2.11.</t>
  </si>
  <si>
    <t>7.2.12.</t>
  </si>
  <si>
    <t>Расширение системы газоснабжения станицы ст. Ленинградской Ленинградского района</t>
  </si>
  <si>
    <t>4.1.7.</t>
  </si>
  <si>
    <t>4.1.8.</t>
  </si>
  <si>
    <t>Газораспределительные сети ст. Старомышастовская Динского района</t>
  </si>
  <si>
    <t>4.1.9.</t>
  </si>
  <si>
    <t>Объекты сетей газораспределения (перекладки)</t>
  </si>
  <si>
    <t>5.5.</t>
  </si>
  <si>
    <t>Здания и сооружения.
 Реконструкция подсистемы защиты каналов связи распределенной информационной системы</t>
  </si>
  <si>
    <t>Реконструкция подземного ГНД Кр. край, Северский район, ст. Северская, по ул.Комарова от ул.50 Лет Октября до рынка, (115,0 м) инвентарный номер 30011</t>
  </si>
  <si>
    <t>Реконструкция подземного ГНД Краснодарский край, Северский район, пгт Ильский, по ул.Первомайская 110, (100,0 м) инвентарный номер 31385</t>
  </si>
  <si>
    <t>Реконструкция ГНД Краснодарский край, в ст. Каневской по ул. Кузнечной от ШРП № 67 до ул. Грузинской, (60,0 м) инвентарный номер Г0000204</t>
  </si>
  <si>
    <t>Реконструкция подземного ГНД в ст. Стародеревянковской по ул. Садовой от ул. Пластуновской до ул. Запорожской, инвентарный номер Г0000974</t>
  </si>
  <si>
    <t>Реконструкция ГВД Краснодарский край,  ст. Кущевская, подводящий к 7-му отделению АО «Степь» (инв. № 3216).</t>
  </si>
  <si>
    <t>Реконструкция газопровода высокого, низкого давления и ПРГ по ул.Кочетинская инв.н. 1273</t>
  </si>
  <si>
    <t>перенос шрп</t>
  </si>
  <si>
    <t xml:space="preserve">Перенос ШГРП - Распред.газ-д выс и низ давл. и установка ПРГ,г.Приморско-Ахтарск,ул.Привольная-ул.Каспийская ИП </t>
  </si>
  <si>
    <t>5.1.6.</t>
  </si>
  <si>
    <t>5.1.8.</t>
  </si>
  <si>
    <t>5.1.7.</t>
  </si>
  <si>
    <t>5.1.9.</t>
  </si>
  <si>
    <t>Оргтехника</t>
  </si>
  <si>
    <t>6.4.</t>
  </si>
  <si>
    <t>Компьютеры</t>
  </si>
  <si>
    <t>Реконструкция ГНД и ГВД по дамбе от ГРП № 7 по ул. Речной до ул. Светлой (инв. № 00000827), Краснодарский край, Ленинградский район, х. Западный.</t>
  </si>
  <si>
    <t>4.1.13.</t>
  </si>
  <si>
    <t>4.1.14.</t>
  </si>
  <si>
    <t>4 кв 2024</t>
  </si>
  <si>
    <t>Расширение системы газоснабжения х. Гарбузовая Балка Брюховецкого района</t>
  </si>
  <si>
    <t>4 кв 2022</t>
  </si>
  <si>
    <t>Объекты, выполняемые по договорам о технологическом подключении (присоединении) в рамках Постановления Правительства РФ от 13.09.2021 № 1548</t>
  </si>
  <si>
    <t>4.8.</t>
  </si>
  <si>
    <t>4.8.1.</t>
  </si>
  <si>
    <t>4.8.2.</t>
  </si>
  <si>
    <t>4.8.3.</t>
  </si>
  <si>
    <t>4.8.4.</t>
  </si>
  <si>
    <t>4.8.5.</t>
  </si>
  <si>
    <t>Прочие</t>
  </si>
  <si>
    <t>4.1.15.</t>
  </si>
  <si>
    <t>4.1.16.</t>
  </si>
  <si>
    <t>Строительство распределительнонго газопровода среднего и низкого давления Динской район  ст. Васюринская по ул. Карла Маркса.</t>
  </si>
  <si>
    <t>Строительство распределительный газопровод высокого и низкого давления Динской район  ст. Новотиторовская по ул. Выгонной</t>
  </si>
  <si>
    <t>Газопровод высокого давления от ГГРП4 до газопровода к Восточно-Кругликовской жилой застройке г. Краснодара</t>
  </si>
  <si>
    <t>4.1.17.</t>
  </si>
  <si>
    <t>Плата по Соглашениям о компенсации затрат, вызванных перекладкой объектов газораспределения</t>
  </si>
  <si>
    <t>Реконструкция подземного ГНД Северский район, пгт Черноморский, по ул.Новороссийское шоссе от Юбилейной до ж/д №40, (160,0 м)  инв 30348</t>
  </si>
  <si>
    <t>5.1.10.</t>
  </si>
  <si>
    <t>5.1.11.</t>
  </si>
  <si>
    <t>5.1.12.</t>
  </si>
  <si>
    <t>Реконструкция подземного ГНД Северский район, пгт Черноморский, жил.кв. № 31 ул.Крупской, ул.Кирова, ул.Суворова, ул.Новорос.,  (347,0 м) инв. 30333</t>
  </si>
  <si>
    <t>Реконструкция подземного ГНД Краснодарский край, Северский район, пгт Ильский,  по пер. Спортивный, (415,0 м) инвентарный номер 30160</t>
  </si>
  <si>
    <t>5.1.13.</t>
  </si>
  <si>
    <t>перенос на объект СН</t>
  </si>
  <si>
    <t>Распределительный газопровод высокого и низкого давления от х. Копанской по ул. Победы в районе ГРП №1 до х. Нового</t>
  </si>
  <si>
    <t>Прочие проекты</t>
  </si>
  <si>
    <t>Линейная часть</t>
  </si>
  <si>
    <t>Информация об инвестиционных программах АО "Газпром газораспределение Краснодар" за 2023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</si>
</sst>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vertAlign val="superscript"/>
      <sz val="24"/>
      <color theme="1"/>
      <name val="Times New Roman"/>
      <family val="1"/>
      <charset val="204"/>
    </font>
    <font>
      <vertAlign val="superscript"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14" fontId="6" fillId="3" borderId="2" xfId="0" applyNumberFormat="1" applyFont="1" applyFill="1" applyBorder="1"/>
    <xf numFmtId="0" fontId="6" fillId="3" borderId="2" xfId="0" applyFont="1" applyFill="1" applyBorder="1"/>
    <xf numFmtId="4" fontId="6" fillId="3" borderId="2" xfId="0" applyNumberFormat="1" applyFont="1" applyFill="1" applyBorder="1"/>
    <xf numFmtId="4" fontId="6" fillId="3" borderId="17" xfId="0" applyNumberFormat="1" applyFont="1" applyFill="1" applyBorder="1" applyAlignment="1">
      <alignment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/>
    <xf numFmtId="4" fontId="6" fillId="4" borderId="2" xfId="0" applyNumberFormat="1" applyFont="1" applyFill="1" applyBorder="1"/>
    <xf numFmtId="4" fontId="6" fillId="4" borderId="2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top" wrapText="1"/>
    </xf>
    <xf numFmtId="4" fontId="7" fillId="0" borderId="19" xfId="0" applyNumberFormat="1" applyFont="1" applyFill="1" applyBorder="1" applyAlignment="1">
      <alignment horizontal="right" vertical="center"/>
    </xf>
    <xf numFmtId="4" fontId="7" fillId="2" borderId="16" xfId="0" applyNumberFormat="1" applyFont="1" applyFill="1" applyBorder="1" applyAlignment="1">
      <alignment horizontal="right" vertical="center"/>
    </xf>
    <xf numFmtId="165" fontId="6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/>
    <xf numFmtId="165" fontId="6" fillId="0" borderId="17" xfId="0" applyNumberFormat="1" applyFont="1" applyBorder="1" applyAlignment="1">
      <alignment vertical="center"/>
    </xf>
    <xf numFmtId="0" fontId="6" fillId="0" borderId="17" xfId="0" applyFont="1" applyFill="1" applyBorder="1"/>
    <xf numFmtId="0" fontId="6" fillId="0" borderId="17" xfId="0" applyFont="1" applyFill="1" applyBorder="1" applyAlignment="1">
      <alignment horizontal="center" vertical="center"/>
    </xf>
    <xf numFmtId="4" fontId="7" fillId="0" borderId="17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top"/>
    </xf>
    <xf numFmtId="4" fontId="7" fillId="0" borderId="18" xfId="0" applyNumberFormat="1" applyFont="1" applyFill="1" applyBorder="1" applyAlignment="1">
      <alignment horizontal="right" vertical="center"/>
    </xf>
    <xf numFmtId="4" fontId="7" fillId="2" borderId="18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vertical="top"/>
    </xf>
    <xf numFmtId="0" fontId="6" fillId="0" borderId="17" xfId="0" applyFont="1" applyFill="1" applyBorder="1" applyAlignment="1">
      <alignment vertical="top" wrapText="1"/>
    </xf>
    <xf numFmtId="4" fontId="7" fillId="2" borderId="17" xfId="0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wrapText="1"/>
    </xf>
    <xf numFmtId="4" fontId="6" fillId="4" borderId="2" xfId="0" applyNumberFormat="1" applyFont="1" applyFill="1" applyBorder="1" applyAlignment="1">
      <alignment horizontal="right" wrapText="1"/>
    </xf>
    <xf numFmtId="4" fontId="7" fillId="0" borderId="16" xfId="0" applyNumberFormat="1" applyFont="1" applyFill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 wrapText="1"/>
    </xf>
    <xf numFmtId="14" fontId="6" fillId="0" borderId="17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wrapText="1"/>
    </xf>
    <xf numFmtId="14" fontId="6" fillId="3" borderId="2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4" fontId="6" fillId="3" borderId="2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top"/>
    </xf>
    <xf numFmtId="164" fontId="6" fillId="0" borderId="17" xfId="0" applyNumberFormat="1" applyFont="1" applyFill="1" applyBorder="1" applyAlignment="1">
      <alignment vertical="center"/>
    </xf>
    <xf numFmtId="4" fontId="6" fillId="3" borderId="2" xfId="0" applyNumberFormat="1" applyFont="1" applyFill="1" applyBorder="1" applyAlignment="1">
      <alignment horizontal="right" vertical="center"/>
    </xf>
    <xf numFmtId="14" fontId="6" fillId="0" borderId="17" xfId="0" applyNumberFormat="1" applyFont="1" applyFill="1" applyBorder="1"/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 vertical="center"/>
    </xf>
    <xf numFmtId="0" fontId="6" fillId="0" borderId="17" xfId="0" applyFont="1" applyFill="1" applyBorder="1" applyAlignment="1">
      <alignment vertical="center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165" fontId="6" fillId="0" borderId="17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/>
    <xf numFmtId="0" fontId="6" fillId="0" borderId="2" xfId="0" applyFont="1" applyBorder="1"/>
    <xf numFmtId="0" fontId="6" fillId="3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top" wrapText="1"/>
    </xf>
    <xf numFmtId="0" fontId="6" fillId="0" borderId="0" xfId="0" applyFont="1" applyAlignment="1">
      <alignment horizontal="right"/>
    </xf>
    <xf numFmtId="0" fontId="6" fillId="0" borderId="6" xfId="0" applyFont="1" applyFill="1" applyBorder="1" applyAlignment="1">
      <alignment vertical="top" wrapText="1"/>
    </xf>
    <xf numFmtId="0" fontId="6" fillId="4" borderId="2" xfId="0" applyFont="1" applyFill="1" applyBorder="1" applyAlignment="1">
      <alignment vertical="center" wrapText="1"/>
    </xf>
    <xf numFmtId="4" fontId="6" fillId="4" borderId="2" xfId="0" applyNumberFormat="1" applyFont="1" applyFill="1" applyBorder="1" applyAlignment="1">
      <alignment vertical="center"/>
    </xf>
    <xf numFmtId="0" fontId="6" fillId="4" borderId="17" xfId="0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vertical="center"/>
    </xf>
    <xf numFmtId="4" fontId="6" fillId="4" borderId="17" xfId="0" applyNumberFormat="1" applyFont="1" applyFill="1" applyBorder="1" applyAlignment="1">
      <alignment horizontal="right" wrapText="1"/>
    </xf>
    <xf numFmtId="0" fontId="6" fillId="4" borderId="17" xfId="0" applyFont="1" applyFill="1" applyBorder="1"/>
    <xf numFmtId="4" fontId="6" fillId="0" borderId="17" xfId="0" applyNumberFormat="1" applyFont="1" applyFill="1" applyBorder="1"/>
    <xf numFmtId="4" fontId="6" fillId="0" borderId="17" xfId="0" applyNumberFormat="1" applyFont="1" applyFill="1" applyBorder="1" applyAlignment="1">
      <alignment horizontal="right"/>
    </xf>
    <xf numFmtId="0" fontId="6" fillId="0" borderId="17" xfId="0" applyFont="1" applyFill="1" applyBorder="1" applyAlignment="1">
      <alignment horizontal="left" vertical="top" wrapText="1"/>
    </xf>
    <xf numFmtId="4" fontId="6" fillId="0" borderId="17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wrapText="1"/>
    </xf>
    <xf numFmtId="4" fontId="7" fillId="0" borderId="2" xfId="0" applyNumberFormat="1" applyFont="1" applyFill="1" applyBorder="1" applyAlignment="1">
      <alignment horizontal="right" vertical="center"/>
    </xf>
    <xf numFmtId="0" fontId="0" fillId="0" borderId="0" xfId="0" applyFill="1"/>
    <xf numFmtId="0" fontId="6" fillId="0" borderId="2" xfId="0" applyFont="1" applyFill="1" applyBorder="1" applyAlignment="1">
      <alignment horizontal="center" vertical="top"/>
    </xf>
    <xf numFmtId="0" fontId="6" fillId="0" borderId="17" xfId="0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 vertical="center"/>
    </xf>
    <xf numFmtId="14" fontId="6" fillId="0" borderId="2" xfId="0" applyNumberFormat="1" applyFont="1" applyFill="1" applyBorder="1" applyAlignment="1">
      <alignment horizontal="center" vertical="center"/>
    </xf>
    <xf numFmtId="4" fontId="7" fillId="2" borderId="20" xfId="0" applyNumberFormat="1" applyFont="1" applyFill="1" applyBorder="1" applyAlignment="1">
      <alignment horizontal="right" vertical="center"/>
    </xf>
    <xf numFmtId="4" fontId="7" fillId="0" borderId="21" xfId="0" applyNumberFormat="1" applyFont="1" applyFill="1" applyBorder="1" applyAlignment="1">
      <alignment horizontal="right" vertical="center"/>
    </xf>
    <xf numFmtId="4" fontId="7" fillId="0" borderId="22" xfId="0" applyNumberFormat="1" applyFont="1" applyFill="1" applyBorder="1" applyAlignment="1">
      <alignment horizontal="right" vertical="center"/>
    </xf>
    <xf numFmtId="4" fontId="7" fillId="2" borderId="22" xfId="0" applyNumberFormat="1" applyFont="1" applyFill="1" applyBorder="1" applyAlignment="1">
      <alignment horizontal="right" vertical="center"/>
    </xf>
    <xf numFmtId="4" fontId="7" fillId="0" borderId="17" xfId="0" applyNumberFormat="1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tabSelected="1" view="pageBreakPreview" zoomScale="55" zoomScaleNormal="80" zoomScaleSheetLayoutView="55" workbookViewId="0">
      <selection activeCell="C104" sqref="C104"/>
    </sheetView>
  </sheetViews>
  <sheetFormatPr defaultRowHeight="15" x14ac:dyDescent="0.25"/>
  <cols>
    <col min="1" max="1" width="9.140625" customWidth="1"/>
    <col min="2" max="2" width="14.7109375" customWidth="1"/>
    <col min="3" max="3" width="103" customWidth="1"/>
    <col min="4" max="4" width="15.7109375" customWidth="1"/>
    <col min="5" max="5" width="15.28515625" customWidth="1"/>
    <col min="6" max="6" width="21.7109375" customWidth="1"/>
    <col min="7" max="7" width="23.42578125" customWidth="1"/>
    <col min="8" max="8" width="48.7109375" customWidth="1"/>
    <col min="9" max="9" width="19" customWidth="1"/>
    <col min="10" max="10" width="18.140625" customWidth="1"/>
    <col min="11" max="11" width="19" customWidth="1"/>
    <col min="13" max="13" width="10.7109375" customWidth="1"/>
  </cols>
  <sheetData>
    <row r="1" spans="1:11" x14ac:dyDescent="0.25">
      <c r="B1" s="1"/>
      <c r="K1" s="2"/>
    </row>
    <row r="2" spans="1:11" ht="20.25" x14ac:dyDescent="0.3">
      <c r="B2" s="1"/>
      <c r="K2" s="60" t="s">
        <v>45</v>
      </c>
    </row>
    <row r="3" spans="1:11" x14ac:dyDescent="0.25">
      <c r="B3" s="1"/>
    </row>
    <row r="4" spans="1:11" ht="27" customHeight="1" x14ac:dyDescent="0.4">
      <c r="B4" s="84" t="s">
        <v>190</v>
      </c>
      <c r="C4" s="85"/>
      <c r="D4" s="85"/>
      <c r="E4" s="85"/>
      <c r="F4" s="85"/>
      <c r="G4" s="85"/>
      <c r="H4" s="85"/>
      <c r="I4" s="85"/>
      <c r="J4" s="85"/>
      <c r="K4" s="86"/>
    </row>
    <row r="5" spans="1:11" ht="36" x14ac:dyDescent="0.25">
      <c r="B5" s="87" t="s">
        <v>117</v>
      </c>
      <c r="C5" s="88"/>
      <c r="D5" s="88"/>
      <c r="E5" s="88"/>
      <c r="F5" s="88"/>
      <c r="G5" s="88"/>
      <c r="H5" s="88"/>
      <c r="I5" s="88"/>
      <c r="J5" s="88"/>
      <c r="K5" s="89"/>
    </row>
    <row r="6" spans="1:11" ht="28.5" customHeight="1" x14ac:dyDescent="0.5">
      <c r="B6" s="90" t="s">
        <v>46</v>
      </c>
      <c r="C6" s="91"/>
      <c r="D6" s="91"/>
      <c r="E6" s="91"/>
      <c r="F6" s="91"/>
      <c r="G6" s="91"/>
      <c r="H6" s="91"/>
      <c r="I6" s="91"/>
      <c r="J6" s="91"/>
      <c r="K6" s="92"/>
    </row>
    <row r="7" spans="1:11" x14ac:dyDescent="0.25">
      <c r="B7" s="1"/>
    </row>
    <row r="8" spans="1:11" ht="56.25" customHeight="1" x14ac:dyDescent="0.25">
      <c r="B8" s="93" t="s">
        <v>0</v>
      </c>
      <c r="C8" s="95" t="s">
        <v>1</v>
      </c>
      <c r="D8" s="96" t="s">
        <v>2</v>
      </c>
      <c r="E8" s="96"/>
      <c r="F8" s="97" t="s">
        <v>82</v>
      </c>
      <c r="G8" s="98"/>
      <c r="H8" s="99"/>
      <c r="I8" s="97" t="s">
        <v>3</v>
      </c>
      <c r="J8" s="98"/>
      <c r="K8" s="99"/>
    </row>
    <row r="9" spans="1:11" ht="93.75" x14ac:dyDescent="0.25">
      <c r="B9" s="94"/>
      <c r="C9" s="95"/>
      <c r="D9" s="3" t="s">
        <v>4</v>
      </c>
      <c r="E9" s="3" t="s">
        <v>5</v>
      </c>
      <c r="F9" s="3" t="s">
        <v>6</v>
      </c>
      <c r="G9" s="3" t="s">
        <v>7</v>
      </c>
      <c r="H9" s="3" t="s">
        <v>8</v>
      </c>
      <c r="I9" s="3" t="s">
        <v>9</v>
      </c>
      <c r="J9" s="3" t="s">
        <v>10</v>
      </c>
      <c r="K9" s="3" t="s">
        <v>11</v>
      </c>
    </row>
    <row r="10" spans="1:11" ht="18.75" x14ac:dyDescent="0.25">
      <c r="A10" s="1"/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4">
        <v>6</v>
      </c>
      <c r="H10" s="4">
        <v>7</v>
      </c>
      <c r="I10" s="4">
        <v>8</v>
      </c>
      <c r="J10" s="4">
        <v>9</v>
      </c>
      <c r="K10" s="4">
        <v>10</v>
      </c>
    </row>
    <row r="11" spans="1:11" ht="20.25" x14ac:dyDescent="0.3">
      <c r="B11" s="5" t="s">
        <v>12</v>
      </c>
      <c r="C11" s="6" t="s">
        <v>13</v>
      </c>
      <c r="D11" s="7"/>
      <c r="E11" s="8"/>
      <c r="F11" s="9">
        <f>F14+F45+F64+F69+F89</f>
        <v>3442410.5299999993</v>
      </c>
      <c r="G11" s="9">
        <f>G12+G64+G69+G89</f>
        <v>4559317.1380000003</v>
      </c>
      <c r="H11" s="10"/>
      <c r="I11" s="8"/>
      <c r="J11" s="8"/>
      <c r="K11" s="8"/>
    </row>
    <row r="12" spans="1:11" ht="40.5" x14ac:dyDescent="0.3">
      <c r="B12" s="5" t="s">
        <v>14</v>
      </c>
      <c r="C12" s="58" t="s">
        <v>15</v>
      </c>
      <c r="D12" s="7"/>
      <c r="E12" s="8"/>
      <c r="F12" s="9">
        <f>F14+F45</f>
        <v>3301851.2899999996</v>
      </c>
      <c r="G12" s="9">
        <f>G14+G45</f>
        <v>4465578.54</v>
      </c>
      <c r="H12" s="10"/>
      <c r="I12" s="8"/>
      <c r="J12" s="8"/>
      <c r="K12" s="8"/>
    </row>
    <row r="13" spans="1:11" ht="18.75" customHeight="1" x14ac:dyDescent="0.3">
      <c r="B13" s="5" t="s">
        <v>16</v>
      </c>
      <c r="C13" s="8" t="s">
        <v>17</v>
      </c>
      <c r="D13" s="7"/>
      <c r="E13" s="8"/>
      <c r="F13" s="9"/>
      <c r="G13" s="9"/>
      <c r="H13" s="9"/>
      <c r="I13" s="8"/>
      <c r="J13" s="8"/>
      <c r="K13" s="8"/>
    </row>
    <row r="14" spans="1:11" ht="18.75" customHeight="1" x14ac:dyDescent="0.3">
      <c r="B14" s="5" t="s">
        <v>18</v>
      </c>
      <c r="C14" s="8" t="s">
        <v>19</v>
      </c>
      <c r="D14" s="7"/>
      <c r="E14" s="8"/>
      <c r="F14" s="9">
        <f>F15+F33+F34+F35+F36+F38+F39</f>
        <v>3062869.5399999996</v>
      </c>
      <c r="G14" s="9">
        <f>G15+G33+G34+G35+G36+G38+G39+G37</f>
        <v>4311682.3959999997</v>
      </c>
      <c r="H14" s="9"/>
      <c r="I14" s="8"/>
      <c r="J14" s="8"/>
      <c r="K14" s="8"/>
    </row>
    <row r="15" spans="1:11" ht="17.25" customHeight="1" x14ac:dyDescent="0.3">
      <c r="B15" s="11" t="s">
        <v>20</v>
      </c>
      <c r="C15" s="12" t="s">
        <v>24</v>
      </c>
      <c r="D15" s="12"/>
      <c r="E15" s="12"/>
      <c r="F15" s="13">
        <f>SUM(F16:F32)</f>
        <v>1312709.25</v>
      </c>
      <c r="G15" s="13">
        <f>SUM(G16:G32)</f>
        <v>443094.266</v>
      </c>
      <c r="H15" s="14"/>
      <c r="I15" s="13"/>
      <c r="J15" s="14"/>
      <c r="K15" s="12"/>
    </row>
    <row r="16" spans="1:11" ht="40.5" x14ac:dyDescent="0.3">
      <c r="B16" s="15" t="s">
        <v>77</v>
      </c>
      <c r="C16" s="16" t="s">
        <v>47</v>
      </c>
      <c r="D16" s="15" t="s">
        <v>112</v>
      </c>
      <c r="E16" s="15" t="s">
        <v>113</v>
      </c>
      <c r="F16" s="17">
        <v>322400</v>
      </c>
      <c r="G16" s="17">
        <v>140860.78</v>
      </c>
      <c r="H16" s="18" t="s">
        <v>53</v>
      </c>
      <c r="I16" s="19">
        <v>8.4</v>
      </c>
      <c r="J16" s="20"/>
      <c r="K16" s="21"/>
    </row>
    <row r="17" spans="2:11" ht="40.5" x14ac:dyDescent="0.3">
      <c r="B17" s="15" t="s">
        <v>78</v>
      </c>
      <c r="C17" s="16" t="s">
        <v>56</v>
      </c>
      <c r="D17" s="24" t="s">
        <v>110</v>
      </c>
      <c r="E17" s="24" t="s">
        <v>111</v>
      </c>
      <c r="F17" s="80">
        <v>464035</v>
      </c>
      <c r="G17" s="80">
        <v>141.74</v>
      </c>
      <c r="H17" s="79" t="s">
        <v>53</v>
      </c>
      <c r="I17" s="22">
        <v>26</v>
      </c>
      <c r="J17" s="20"/>
      <c r="K17" s="21"/>
    </row>
    <row r="18" spans="2:11" ht="40.5" x14ac:dyDescent="0.3">
      <c r="B18" s="15" t="s">
        <v>79</v>
      </c>
      <c r="C18" s="16" t="s">
        <v>57</v>
      </c>
      <c r="D18" s="15" t="s">
        <v>113</v>
      </c>
      <c r="E18" s="15" t="s">
        <v>161</v>
      </c>
      <c r="F18" s="25">
        <v>60373</v>
      </c>
      <c r="G18" s="25">
        <v>47168.67</v>
      </c>
      <c r="H18" s="32" t="s">
        <v>53</v>
      </c>
      <c r="I18" s="22">
        <v>4.2</v>
      </c>
      <c r="J18" s="76"/>
      <c r="K18" s="23"/>
    </row>
    <row r="19" spans="2:11" ht="40.5" x14ac:dyDescent="0.3">
      <c r="B19" s="15" t="s">
        <v>80</v>
      </c>
      <c r="C19" s="16" t="s">
        <v>57</v>
      </c>
      <c r="D19" s="15" t="s">
        <v>114</v>
      </c>
      <c r="E19" s="15" t="s">
        <v>113</v>
      </c>
      <c r="F19" s="81">
        <v>53954</v>
      </c>
      <c r="G19" s="81">
        <v>57971.9</v>
      </c>
      <c r="H19" s="82" t="s">
        <v>65</v>
      </c>
      <c r="I19" s="22">
        <v>1.8</v>
      </c>
      <c r="J19" s="20"/>
      <c r="K19" s="21"/>
    </row>
    <row r="20" spans="2:11" ht="40.5" x14ac:dyDescent="0.3">
      <c r="B20" s="24" t="s">
        <v>81</v>
      </c>
      <c r="C20" s="16" t="s">
        <v>56</v>
      </c>
      <c r="D20" s="15" t="s">
        <v>114</v>
      </c>
      <c r="E20" s="15" t="s">
        <v>113</v>
      </c>
      <c r="F20" s="25">
        <v>156047</v>
      </c>
      <c r="G20" s="25">
        <v>96491.31</v>
      </c>
      <c r="H20" s="29" t="s">
        <v>65</v>
      </c>
      <c r="I20" s="22">
        <v>4</v>
      </c>
      <c r="J20" s="23"/>
      <c r="K20" s="23"/>
    </row>
    <row r="21" spans="2:11" ht="45" customHeight="1" x14ac:dyDescent="0.3">
      <c r="B21" s="15" t="s">
        <v>84</v>
      </c>
      <c r="C21" s="39" t="s">
        <v>87</v>
      </c>
      <c r="D21" s="38" t="s">
        <v>116</v>
      </c>
      <c r="E21" s="24" t="s">
        <v>113</v>
      </c>
      <c r="F21" s="36">
        <v>28448</v>
      </c>
      <c r="G21" s="36">
        <v>1643.58</v>
      </c>
      <c r="H21" s="50" t="s">
        <v>53</v>
      </c>
      <c r="I21" s="51">
        <v>5.0999999999999996</v>
      </c>
      <c r="J21" s="23"/>
      <c r="K21" s="23"/>
    </row>
    <row r="22" spans="2:11" ht="20.25" x14ac:dyDescent="0.3">
      <c r="B22" s="15" t="s">
        <v>136</v>
      </c>
      <c r="C22" s="39" t="s">
        <v>88</v>
      </c>
      <c r="D22" s="38" t="s">
        <v>116</v>
      </c>
      <c r="E22" s="24" t="s">
        <v>113</v>
      </c>
      <c r="F22" s="28">
        <v>34204</v>
      </c>
      <c r="G22" s="28">
        <v>1747.52</v>
      </c>
      <c r="H22" s="50" t="s">
        <v>53</v>
      </c>
      <c r="I22" s="51">
        <v>6.2</v>
      </c>
      <c r="J22" s="27"/>
      <c r="K22" s="21"/>
    </row>
    <row r="23" spans="2:11" ht="40.5" x14ac:dyDescent="0.3">
      <c r="B23" s="15" t="s">
        <v>137</v>
      </c>
      <c r="C23" s="72" t="s">
        <v>135</v>
      </c>
      <c r="D23" s="38" t="s">
        <v>116</v>
      </c>
      <c r="E23" s="24">
        <v>2023</v>
      </c>
      <c r="F23" s="73">
        <v>6370</v>
      </c>
      <c r="G23" s="73">
        <v>0.15</v>
      </c>
      <c r="H23" s="50" t="s">
        <v>53</v>
      </c>
      <c r="I23" s="43">
        <v>0.3</v>
      </c>
      <c r="J23" s="27"/>
      <c r="K23" s="21"/>
    </row>
    <row r="24" spans="2:11" ht="20.25" x14ac:dyDescent="0.3">
      <c r="B24" s="15" t="s">
        <v>139</v>
      </c>
      <c r="C24" s="72" t="s">
        <v>138</v>
      </c>
      <c r="D24" s="38" t="s">
        <v>109</v>
      </c>
      <c r="E24" s="24" t="s">
        <v>115</v>
      </c>
      <c r="F24" s="73">
        <v>110000</v>
      </c>
      <c r="G24" s="73">
        <v>62699.29</v>
      </c>
      <c r="H24" s="50" t="s">
        <v>53</v>
      </c>
      <c r="I24" s="19">
        <v>4</v>
      </c>
      <c r="J24" s="27"/>
      <c r="K24" s="21"/>
    </row>
    <row r="25" spans="2:11" ht="40.5" x14ac:dyDescent="0.3">
      <c r="B25" s="24" t="s">
        <v>89</v>
      </c>
      <c r="C25" s="72" t="s">
        <v>162</v>
      </c>
      <c r="D25" s="38" t="s">
        <v>109</v>
      </c>
      <c r="E25" s="24" t="s">
        <v>163</v>
      </c>
      <c r="F25" s="36">
        <v>3823</v>
      </c>
      <c r="G25" s="73">
        <v>1761.72</v>
      </c>
      <c r="H25" s="50" t="s">
        <v>53</v>
      </c>
      <c r="I25" s="43">
        <v>0.3</v>
      </c>
      <c r="J25" s="27"/>
      <c r="K25" s="21"/>
    </row>
    <row r="26" spans="2:11" ht="60.75" x14ac:dyDescent="0.3">
      <c r="B26" s="24" t="s">
        <v>90</v>
      </c>
      <c r="C26" s="72" t="s">
        <v>158</v>
      </c>
      <c r="D26" s="78" t="s">
        <v>113</v>
      </c>
      <c r="E26" s="15" t="s">
        <v>115</v>
      </c>
      <c r="F26" s="77">
        <v>49308</v>
      </c>
      <c r="G26" s="73">
        <v>384.3</v>
      </c>
      <c r="H26" s="50" t="s">
        <v>53</v>
      </c>
      <c r="I26" s="43">
        <v>1.7</v>
      </c>
      <c r="J26" s="27"/>
      <c r="K26" s="21"/>
    </row>
    <row r="27" spans="2:11" ht="40.5" x14ac:dyDescent="0.3">
      <c r="B27" s="24" t="s">
        <v>94</v>
      </c>
      <c r="C27" s="31" t="s">
        <v>118</v>
      </c>
      <c r="D27" s="24">
        <v>2023</v>
      </c>
      <c r="E27" s="24">
        <v>2023</v>
      </c>
      <c r="F27" s="25">
        <v>5934.07</v>
      </c>
      <c r="G27" s="25">
        <v>3521.922</v>
      </c>
      <c r="H27" s="32" t="s">
        <v>48</v>
      </c>
      <c r="I27" s="71">
        <v>0.73</v>
      </c>
      <c r="J27" s="30"/>
      <c r="K27" s="23"/>
    </row>
    <row r="28" spans="2:11" ht="43.5" customHeight="1" x14ac:dyDescent="0.3">
      <c r="B28" s="24" t="s">
        <v>159</v>
      </c>
      <c r="C28" s="31" t="s">
        <v>119</v>
      </c>
      <c r="D28" s="24">
        <v>2023</v>
      </c>
      <c r="E28" s="24">
        <v>2023</v>
      </c>
      <c r="F28" s="25">
        <v>5767.18</v>
      </c>
      <c r="G28" s="25">
        <v>3833.652</v>
      </c>
      <c r="H28" s="32" t="s">
        <v>48</v>
      </c>
      <c r="I28" s="71">
        <v>1.43</v>
      </c>
      <c r="J28" s="30"/>
      <c r="K28" s="23"/>
    </row>
    <row r="29" spans="2:11" ht="43.5" customHeight="1" x14ac:dyDescent="0.3">
      <c r="B29" s="24" t="s">
        <v>160</v>
      </c>
      <c r="C29" s="31" t="s">
        <v>174</v>
      </c>
      <c r="D29" s="24">
        <v>2023</v>
      </c>
      <c r="E29" s="24">
        <v>2023</v>
      </c>
      <c r="F29" s="25">
        <v>4019.26</v>
      </c>
      <c r="G29" s="25">
        <v>4019.2620000000002</v>
      </c>
      <c r="H29" s="32" t="s">
        <v>48</v>
      </c>
      <c r="I29" s="71"/>
      <c r="J29" s="30"/>
      <c r="K29" s="23"/>
    </row>
    <row r="30" spans="2:11" ht="43.5" customHeight="1" x14ac:dyDescent="0.3">
      <c r="B30" s="24" t="s">
        <v>172</v>
      </c>
      <c r="C30" s="61" t="s">
        <v>175</v>
      </c>
      <c r="D30" s="24">
        <v>2023</v>
      </c>
      <c r="E30" s="24">
        <v>2023</v>
      </c>
      <c r="F30" s="25">
        <v>7731.6</v>
      </c>
      <c r="G30" s="25">
        <v>7731.6</v>
      </c>
      <c r="H30" s="32" t="s">
        <v>48</v>
      </c>
      <c r="I30" s="71"/>
      <c r="J30" s="30"/>
      <c r="K30" s="23"/>
    </row>
    <row r="31" spans="2:11" ht="43.5" customHeight="1" x14ac:dyDescent="0.3">
      <c r="B31" s="24" t="s">
        <v>173</v>
      </c>
      <c r="C31" s="31" t="s">
        <v>176</v>
      </c>
      <c r="D31" s="24">
        <v>2022</v>
      </c>
      <c r="E31" s="24"/>
      <c r="F31" s="25">
        <v>295.14</v>
      </c>
      <c r="G31" s="25">
        <v>157.94</v>
      </c>
      <c r="H31" s="25" t="s">
        <v>48</v>
      </c>
      <c r="I31" s="71"/>
      <c r="J31" s="30"/>
      <c r="K31" s="23"/>
    </row>
    <row r="32" spans="2:11" s="74" customFormat="1" ht="59.25" customHeight="1" x14ac:dyDescent="0.3">
      <c r="B32" s="24" t="s">
        <v>177</v>
      </c>
      <c r="C32" s="31" t="s">
        <v>140</v>
      </c>
      <c r="D32" s="24">
        <v>2022</v>
      </c>
      <c r="E32" s="24">
        <v>2023</v>
      </c>
      <c r="F32" s="25"/>
      <c r="G32" s="25">
        <f>12958.78+0.15</f>
        <v>12958.93</v>
      </c>
      <c r="H32" s="83" t="s">
        <v>178</v>
      </c>
      <c r="I32" s="51"/>
      <c r="J32" s="30"/>
      <c r="K32" s="23"/>
    </row>
    <row r="33" spans="2:11" ht="40.5" x14ac:dyDescent="0.3">
      <c r="B33" s="11" t="s">
        <v>21</v>
      </c>
      <c r="C33" s="34" t="s">
        <v>25</v>
      </c>
      <c r="D33" s="33"/>
      <c r="E33" s="33"/>
      <c r="F33" s="13">
        <v>0</v>
      </c>
      <c r="G33" s="13">
        <v>0</v>
      </c>
      <c r="H33" s="14"/>
      <c r="I33" s="13"/>
      <c r="J33" s="14"/>
      <c r="K33" s="12"/>
    </row>
    <row r="34" spans="2:11" ht="20.25" x14ac:dyDescent="0.3">
      <c r="B34" s="11" t="s">
        <v>22</v>
      </c>
      <c r="C34" s="12" t="s">
        <v>26</v>
      </c>
      <c r="D34" s="33"/>
      <c r="E34" s="33"/>
      <c r="F34" s="13">
        <v>0</v>
      </c>
      <c r="G34" s="13">
        <v>0</v>
      </c>
      <c r="H34" s="14"/>
      <c r="I34" s="13"/>
      <c r="J34" s="14"/>
      <c r="K34" s="12"/>
    </row>
    <row r="35" spans="2:11" ht="60.75" x14ac:dyDescent="0.3">
      <c r="B35" s="11" t="s">
        <v>23</v>
      </c>
      <c r="C35" s="62" t="s">
        <v>93</v>
      </c>
      <c r="D35" s="11"/>
      <c r="E35" s="11"/>
      <c r="F35" s="63">
        <v>66889.13</v>
      </c>
      <c r="G35" s="65">
        <v>66889.13</v>
      </c>
      <c r="H35" s="35" t="s">
        <v>107</v>
      </c>
      <c r="I35" s="12"/>
      <c r="J35" s="12"/>
      <c r="K35" s="12"/>
    </row>
    <row r="36" spans="2:11" ht="60.75" x14ac:dyDescent="0.3">
      <c r="B36" s="64" t="s">
        <v>120</v>
      </c>
      <c r="C36" s="62" t="s">
        <v>93</v>
      </c>
      <c r="D36" s="64"/>
      <c r="E36" s="64"/>
      <c r="F36" s="65">
        <v>269747.74</v>
      </c>
      <c r="G36" s="65">
        <v>269747.74</v>
      </c>
      <c r="H36" s="66" t="s">
        <v>123</v>
      </c>
      <c r="I36" s="67"/>
      <c r="J36" s="67"/>
      <c r="K36" s="67"/>
    </row>
    <row r="37" spans="2:11" ht="60.75" x14ac:dyDescent="0.3">
      <c r="B37" s="64" t="s">
        <v>121</v>
      </c>
      <c r="C37" s="62" t="s">
        <v>164</v>
      </c>
      <c r="D37" s="64"/>
      <c r="E37" s="64"/>
      <c r="F37" s="65"/>
      <c r="G37" s="65">
        <v>145509.26</v>
      </c>
      <c r="H37" s="66" t="s">
        <v>171</v>
      </c>
      <c r="I37" s="67"/>
      <c r="J37" s="67"/>
      <c r="K37" s="67"/>
    </row>
    <row r="38" spans="2:11" ht="20.25" x14ac:dyDescent="0.3">
      <c r="B38" s="11" t="s">
        <v>122</v>
      </c>
      <c r="C38" s="62" t="s">
        <v>91</v>
      </c>
      <c r="D38" s="11"/>
      <c r="E38" s="11"/>
      <c r="F38" s="63">
        <v>1106194.69</v>
      </c>
      <c r="G38" s="13">
        <v>3338196.1540000001</v>
      </c>
      <c r="H38" s="35" t="s">
        <v>92</v>
      </c>
      <c r="I38" s="12"/>
      <c r="J38" s="12"/>
      <c r="K38" s="12"/>
    </row>
    <row r="39" spans="2:11" ht="40.5" x14ac:dyDescent="0.3">
      <c r="B39" s="11" t="s">
        <v>165</v>
      </c>
      <c r="C39" s="34" t="s">
        <v>124</v>
      </c>
      <c r="D39" s="33"/>
      <c r="E39" s="33"/>
      <c r="F39" s="13">
        <f>F40+F41+F42+F43+F44</f>
        <v>307328.73000000004</v>
      </c>
      <c r="G39" s="13">
        <f>G40+G41+G42+G43+G44</f>
        <v>48245.845999999998</v>
      </c>
      <c r="H39" s="35" t="s">
        <v>92</v>
      </c>
      <c r="I39" s="12"/>
      <c r="J39" s="12"/>
      <c r="K39" s="12"/>
    </row>
    <row r="40" spans="2:11" ht="20.25" x14ac:dyDescent="0.3">
      <c r="B40" s="38" t="s">
        <v>166</v>
      </c>
      <c r="C40" s="39" t="s">
        <v>125</v>
      </c>
      <c r="D40" s="52">
        <v>2022</v>
      </c>
      <c r="E40" s="24">
        <v>2023</v>
      </c>
      <c r="F40" s="68">
        <v>71241.17</v>
      </c>
      <c r="G40" s="68">
        <v>21758.072</v>
      </c>
      <c r="H40" s="37" t="s">
        <v>92</v>
      </c>
      <c r="I40" s="54">
        <v>8.1999999999999993</v>
      </c>
      <c r="J40" s="23"/>
      <c r="K40" s="23"/>
    </row>
    <row r="41" spans="2:11" ht="20.25" x14ac:dyDescent="0.3">
      <c r="B41" s="38" t="s">
        <v>167</v>
      </c>
      <c r="C41" s="39" t="s">
        <v>126</v>
      </c>
      <c r="D41" s="52">
        <v>2022</v>
      </c>
      <c r="E41" s="24">
        <v>2024</v>
      </c>
      <c r="F41" s="68">
        <v>53206.22</v>
      </c>
      <c r="G41" s="68">
        <v>5577.0420000000004</v>
      </c>
      <c r="H41" s="37" t="s">
        <v>92</v>
      </c>
      <c r="I41" s="54">
        <v>19.3</v>
      </c>
      <c r="J41" s="23"/>
      <c r="K41" s="23"/>
    </row>
    <row r="42" spans="2:11" ht="20.25" x14ac:dyDescent="0.3">
      <c r="B42" s="38" t="s">
        <v>168</v>
      </c>
      <c r="C42" s="39" t="s">
        <v>127</v>
      </c>
      <c r="D42" s="52">
        <v>2022</v>
      </c>
      <c r="E42" s="24">
        <v>2024</v>
      </c>
      <c r="F42" s="68">
        <v>66843.320000000007</v>
      </c>
      <c r="G42" s="68">
        <v>6701.5720000000001</v>
      </c>
      <c r="H42" s="37" t="s">
        <v>92</v>
      </c>
      <c r="I42" s="54">
        <v>26</v>
      </c>
      <c r="J42" s="23"/>
      <c r="K42" s="23"/>
    </row>
    <row r="43" spans="2:11" ht="20.25" x14ac:dyDescent="0.3">
      <c r="B43" s="38" t="s">
        <v>169</v>
      </c>
      <c r="C43" s="39" t="s">
        <v>128</v>
      </c>
      <c r="D43" s="52">
        <v>2022</v>
      </c>
      <c r="E43" s="24">
        <v>2024</v>
      </c>
      <c r="F43" s="68">
        <v>58189.85</v>
      </c>
      <c r="G43" s="68">
        <v>7279.63</v>
      </c>
      <c r="H43" s="37" t="s">
        <v>92</v>
      </c>
      <c r="I43" s="54">
        <v>27.7</v>
      </c>
      <c r="J43" s="23"/>
      <c r="K43" s="23"/>
    </row>
    <row r="44" spans="2:11" ht="21.75" customHeight="1" x14ac:dyDescent="0.3">
      <c r="B44" s="38" t="s">
        <v>170</v>
      </c>
      <c r="C44" s="39" t="s">
        <v>129</v>
      </c>
      <c r="D44" s="52">
        <v>2022</v>
      </c>
      <c r="E44" s="24">
        <v>2024</v>
      </c>
      <c r="F44" s="25">
        <v>57848.17</v>
      </c>
      <c r="G44" s="25">
        <v>6929.53</v>
      </c>
      <c r="H44" s="37" t="s">
        <v>92</v>
      </c>
      <c r="I44" s="54">
        <v>30.5</v>
      </c>
      <c r="J44" s="21"/>
      <c r="K44" s="21"/>
    </row>
    <row r="45" spans="2:11" ht="20.25" x14ac:dyDescent="0.3">
      <c r="B45" s="5" t="s">
        <v>27</v>
      </c>
      <c r="C45" s="8" t="s">
        <v>28</v>
      </c>
      <c r="D45" s="40"/>
      <c r="E45" s="41"/>
      <c r="F45" s="9">
        <f>F46+F60+F61+F62+F63</f>
        <v>238981.75</v>
      </c>
      <c r="G45" s="9">
        <f>G46+G60+G61+G62+G63</f>
        <v>153896.144</v>
      </c>
      <c r="H45" s="42"/>
      <c r="I45" s="8"/>
      <c r="J45" s="8"/>
      <c r="K45" s="8"/>
    </row>
    <row r="46" spans="2:11" ht="20.25" x14ac:dyDescent="0.3">
      <c r="B46" s="11" t="s">
        <v>29</v>
      </c>
      <c r="C46" s="34" t="s">
        <v>24</v>
      </c>
      <c r="D46" s="33"/>
      <c r="E46" s="33"/>
      <c r="F46" s="13">
        <f>SUM(F47:F58)</f>
        <v>123781.79000000001</v>
      </c>
      <c r="G46" s="13">
        <f>SUM(G47:G59)</f>
        <v>38696.183999999994</v>
      </c>
      <c r="H46" s="14"/>
      <c r="I46" s="12"/>
      <c r="J46" s="12"/>
      <c r="K46" s="12"/>
    </row>
    <row r="47" spans="2:11" ht="60.75" x14ac:dyDescent="0.3">
      <c r="B47" s="45" t="s">
        <v>72</v>
      </c>
      <c r="C47" s="59" t="s">
        <v>71</v>
      </c>
      <c r="D47" s="15">
        <v>2022</v>
      </c>
      <c r="E47" s="15">
        <v>2023</v>
      </c>
      <c r="F47" s="36">
        <v>30911.16</v>
      </c>
      <c r="G47" s="36">
        <v>3654.26</v>
      </c>
      <c r="H47" s="18" t="s">
        <v>48</v>
      </c>
      <c r="I47" s="43">
        <v>1.8759999999999999</v>
      </c>
      <c r="J47" s="20"/>
      <c r="K47" s="21"/>
    </row>
    <row r="48" spans="2:11" ht="60.75" x14ac:dyDescent="0.3">
      <c r="B48" s="45" t="s">
        <v>73</v>
      </c>
      <c r="C48" s="59" t="s">
        <v>85</v>
      </c>
      <c r="D48" s="15">
        <v>2022</v>
      </c>
      <c r="E48" s="15">
        <v>2023</v>
      </c>
      <c r="F48" s="25">
        <v>78383.86</v>
      </c>
      <c r="G48" s="25">
        <v>26535.13</v>
      </c>
      <c r="H48" s="18" t="s">
        <v>53</v>
      </c>
      <c r="I48" s="46">
        <v>5.8970000000000002</v>
      </c>
      <c r="J48" s="21"/>
      <c r="K48" s="21"/>
    </row>
    <row r="49" spans="2:11" ht="42" customHeight="1" x14ac:dyDescent="0.3">
      <c r="B49" s="45" t="s">
        <v>74</v>
      </c>
      <c r="C49" s="59" t="s">
        <v>143</v>
      </c>
      <c r="D49" s="15">
        <v>2020</v>
      </c>
      <c r="E49" s="15">
        <v>2022</v>
      </c>
      <c r="F49" s="36">
        <v>714.27</v>
      </c>
      <c r="G49" s="36">
        <v>575.91399999999999</v>
      </c>
      <c r="H49" s="18" t="s">
        <v>48</v>
      </c>
      <c r="I49" s="44">
        <v>0.115</v>
      </c>
      <c r="J49" s="20"/>
      <c r="K49" s="21"/>
    </row>
    <row r="50" spans="2:11" ht="40.5" x14ac:dyDescent="0.3">
      <c r="B50" s="45" t="s">
        <v>75</v>
      </c>
      <c r="C50" s="59" t="s">
        <v>144</v>
      </c>
      <c r="D50" s="15">
        <v>2020</v>
      </c>
      <c r="E50" s="15">
        <v>2022</v>
      </c>
      <c r="F50" s="36">
        <v>281.32</v>
      </c>
      <c r="G50" s="36">
        <v>117.97</v>
      </c>
      <c r="H50" s="18" t="s">
        <v>48</v>
      </c>
      <c r="I50" s="44">
        <v>0.1</v>
      </c>
      <c r="J50" s="20"/>
      <c r="K50" s="21"/>
    </row>
    <row r="51" spans="2:11" ht="40.5" customHeight="1" x14ac:dyDescent="0.3">
      <c r="B51" s="45" t="s">
        <v>76</v>
      </c>
      <c r="C51" s="59" t="s">
        <v>145</v>
      </c>
      <c r="D51" s="15">
        <v>2020</v>
      </c>
      <c r="E51" s="15">
        <v>2022</v>
      </c>
      <c r="F51" s="28">
        <v>1840.04</v>
      </c>
      <c r="G51" s="28">
        <v>1613.72</v>
      </c>
      <c r="H51" s="29" t="s">
        <v>48</v>
      </c>
      <c r="I51" s="44">
        <v>0.06</v>
      </c>
      <c r="J51" s="20"/>
      <c r="K51" s="21"/>
    </row>
    <row r="52" spans="2:11" ht="40.5" customHeight="1" x14ac:dyDescent="0.3">
      <c r="B52" s="75" t="s">
        <v>151</v>
      </c>
      <c r="C52" s="59" t="s">
        <v>146</v>
      </c>
      <c r="D52" s="15">
        <v>2020</v>
      </c>
      <c r="E52" s="15">
        <v>2023</v>
      </c>
      <c r="F52" s="25">
        <v>2979.63</v>
      </c>
      <c r="G52" s="25">
        <v>2637.26</v>
      </c>
      <c r="H52" s="29" t="s">
        <v>48</v>
      </c>
      <c r="I52" s="44">
        <v>0.43</v>
      </c>
      <c r="J52" s="20"/>
      <c r="K52" s="21"/>
    </row>
    <row r="53" spans="2:11" ht="47.25" customHeight="1" x14ac:dyDescent="0.3">
      <c r="B53" s="75" t="s">
        <v>153</v>
      </c>
      <c r="C53" s="59" t="s">
        <v>147</v>
      </c>
      <c r="D53" s="15">
        <v>2020</v>
      </c>
      <c r="E53" s="15">
        <v>2023</v>
      </c>
      <c r="F53" s="25">
        <v>5040.71</v>
      </c>
      <c r="G53" s="25">
        <v>4814.17</v>
      </c>
      <c r="H53" s="29" t="s">
        <v>48</v>
      </c>
      <c r="I53" s="44">
        <v>1.9419999999999999</v>
      </c>
      <c r="J53" s="20"/>
      <c r="K53" s="21"/>
    </row>
    <row r="54" spans="2:11" ht="47.25" customHeight="1" x14ac:dyDescent="0.3">
      <c r="B54" s="45" t="s">
        <v>152</v>
      </c>
      <c r="C54" s="59" t="s">
        <v>148</v>
      </c>
      <c r="D54" s="24">
        <v>2022</v>
      </c>
      <c r="E54" s="24">
        <v>2023</v>
      </c>
      <c r="F54" s="25">
        <v>448.59</v>
      </c>
      <c r="G54" s="25">
        <f>181.02</f>
        <v>181.02</v>
      </c>
      <c r="H54" s="29" t="s">
        <v>48</v>
      </c>
      <c r="I54" s="46">
        <v>0.08</v>
      </c>
      <c r="J54" s="76"/>
      <c r="K54" s="23"/>
    </row>
    <row r="55" spans="2:11" ht="47.25" customHeight="1" x14ac:dyDescent="0.3">
      <c r="B55" s="45" t="s">
        <v>154</v>
      </c>
      <c r="C55" s="59" t="s">
        <v>150</v>
      </c>
      <c r="D55" s="24">
        <v>2023</v>
      </c>
      <c r="E55" s="24">
        <v>2023</v>
      </c>
      <c r="F55" s="25">
        <v>394.18</v>
      </c>
      <c r="G55" s="25">
        <v>394.18</v>
      </c>
      <c r="H55" s="29" t="s">
        <v>48</v>
      </c>
      <c r="I55" s="46" t="s">
        <v>149</v>
      </c>
      <c r="J55" s="76"/>
      <c r="K55" s="23"/>
    </row>
    <row r="56" spans="2:11" ht="47.25" customHeight="1" x14ac:dyDescent="0.3">
      <c r="B56" s="45" t="s">
        <v>180</v>
      </c>
      <c r="C56" s="59" t="s">
        <v>179</v>
      </c>
      <c r="D56" s="24">
        <v>2023</v>
      </c>
      <c r="E56" s="24">
        <v>2023</v>
      </c>
      <c r="F56" s="25">
        <v>900.7</v>
      </c>
      <c r="G56" s="25">
        <v>756.44</v>
      </c>
      <c r="H56" s="29" t="s">
        <v>48</v>
      </c>
      <c r="I56" s="46"/>
      <c r="J56" s="76"/>
      <c r="K56" s="23"/>
    </row>
    <row r="57" spans="2:11" ht="67.5" customHeight="1" x14ac:dyDescent="0.3">
      <c r="B57" s="45" t="s">
        <v>181</v>
      </c>
      <c r="C57" s="59" t="s">
        <v>183</v>
      </c>
      <c r="D57" s="24">
        <v>2023</v>
      </c>
      <c r="E57" s="24">
        <v>2023</v>
      </c>
      <c r="F57" s="25">
        <v>935.88</v>
      </c>
      <c r="G57" s="25">
        <v>749.04</v>
      </c>
      <c r="H57" s="29" t="s">
        <v>48</v>
      </c>
      <c r="I57" s="46"/>
      <c r="J57" s="76"/>
      <c r="K57" s="23"/>
    </row>
    <row r="58" spans="2:11" ht="47.25" customHeight="1" x14ac:dyDescent="0.3">
      <c r="B58" s="45" t="s">
        <v>182</v>
      </c>
      <c r="C58" s="59" t="s">
        <v>184</v>
      </c>
      <c r="D58" s="24">
        <v>2023</v>
      </c>
      <c r="E58" s="24">
        <v>2023</v>
      </c>
      <c r="F58" s="25">
        <v>951.45</v>
      </c>
      <c r="G58" s="25">
        <v>753.38</v>
      </c>
      <c r="H58" s="29" t="s">
        <v>48</v>
      </c>
      <c r="I58" s="46"/>
      <c r="J58" s="76"/>
      <c r="K58" s="23"/>
    </row>
    <row r="59" spans="2:11" ht="28.5" hidden="1" customHeight="1" x14ac:dyDescent="0.3">
      <c r="B59" s="45" t="s">
        <v>185</v>
      </c>
      <c r="C59" s="59" t="s">
        <v>85</v>
      </c>
      <c r="D59" s="15">
        <v>2022</v>
      </c>
      <c r="E59" s="15">
        <v>2022</v>
      </c>
      <c r="F59" s="25"/>
      <c r="G59" s="25">
        <f>-4088.51+2.21</f>
        <v>-4086.3</v>
      </c>
      <c r="H59" s="29" t="s">
        <v>186</v>
      </c>
      <c r="I59" s="46"/>
      <c r="J59" s="21"/>
      <c r="K59" s="21"/>
    </row>
    <row r="60" spans="2:11" ht="20.25" customHeight="1" x14ac:dyDescent="0.3">
      <c r="B60" s="11" t="s">
        <v>30</v>
      </c>
      <c r="C60" s="34" t="s">
        <v>33</v>
      </c>
      <c r="D60" s="12"/>
      <c r="E60" s="12"/>
      <c r="F60" s="13">
        <v>37068.43</v>
      </c>
      <c r="G60" s="13">
        <v>37068.43</v>
      </c>
      <c r="H60" s="14" t="s">
        <v>48</v>
      </c>
      <c r="I60" s="12"/>
      <c r="J60" s="12"/>
      <c r="K60" s="12"/>
    </row>
    <row r="61" spans="2:11" ht="20.25" customHeight="1" x14ac:dyDescent="0.3">
      <c r="B61" s="11" t="s">
        <v>31</v>
      </c>
      <c r="C61" s="34" t="s">
        <v>26</v>
      </c>
      <c r="D61" s="12"/>
      <c r="E61" s="12"/>
      <c r="F61" s="13">
        <v>30530.35</v>
      </c>
      <c r="G61" s="13">
        <v>30530.35</v>
      </c>
      <c r="H61" s="14" t="s">
        <v>48</v>
      </c>
      <c r="I61" s="12"/>
      <c r="J61" s="12"/>
      <c r="K61" s="12"/>
    </row>
    <row r="62" spans="2:11" ht="18.75" customHeight="1" x14ac:dyDescent="0.3">
      <c r="B62" s="11" t="s">
        <v>32</v>
      </c>
      <c r="C62" s="34" t="s">
        <v>83</v>
      </c>
      <c r="D62" s="12"/>
      <c r="E62" s="12"/>
      <c r="F62" s="13">
        <v>47601.18</v>
      </c>
      <c r="G62" s="13">
        <v>47601.18</v>
      </c>
      <c r="H62" s="14" t="s">
        <v>48</v>
      </c>
      <c r="I62" s="12"/>
      <c r="J62" s="12"/>
      <c r="K62" s="12"/>
    </row>
    <row r="63" spans="2:11" ht="63.75" customHeight="1" x14ac:dyDescent="0.3">
      <c r="B63" s="11" t="s">
        <v>141</v>
      </c>
      <c r="C63" s="34" t="s">
        <v>142</v>
      </c>
      <c r="D63" s="12"/>
      <c r="E63" s="12"/>
      <c r="F63" s="13">
        <v>0</v>
      </c>
      <c r="G63" s="13">
        <v>0</v>
      </c>
      <c r="H63" s="14"/>
      <c r="I63" s="12"/>
      <c r="J63" s="12"/>
      <c r="K63" s="12"/>
    </row>
    <row r="64" spans="2:11" ht="18.75" customHeight="1" x14ac:dyDescent="0.3">
      <c r="B64" s="5" t="s">
        <v>34</v>
      </c>
      <c r="C64" s="8" t="s">
        <v>35</v>
      </c>
      <c r="D64" s="7"/>
      <c r="E64" s="8"/>
      <c r="F64" s="9">
        <f>SUM(F65:F68)</f>
        <v>56422.420000000006</v>
      </c>
      <c r="G64" s="9">
        <f>SUM(G65:G68)</f>
        <v>56386.683999999994</v>
      </c>
      <c r="H64" s="47"/>
      <c r="I64" s="8"/>
      <c r="J64" s="8"/>
      <c r="K64" s="8"/>
    </row>
    <row r="65" spans="2:11" ht="20.25" customHeight="1" x14ac:dyDescent="0.3">
      <c r="B65" s="24" t="s">
        <v>36</v>
      </c>
      <c r="C65" s="23" t="s">
        <v>37</v>
      </c>
      <c r="D65" s="48"/>
      <c r="E65" s="23"/>
      <c r="F65" s="36">
        <v>17491.740000000002</v>
      </c>
      <c r="G65" s="36">
        <v>17491.741999999998</v>
      </c>
      <c r="H65" s="49" t="s">
        <v>48</v>
      </c>
      <c r="I65" s="23"/>
      <c r="J65" s="23"/>
      <c r="K65" s="23"/>
    </row>
    <row r="66" spans="2:11" ht="20.25" customHeight="1" x14ac:dyDescent="0.3">
      <c r="B66" s="38" t="s">
        <v>38</v>
      </c>
      <c r="C66" s="23" t="s">
        <v>157</v>
      </c>
      <c r="D66" s="48"/>
      <c r="E66" s="23"/>
      <c r="F66" s="36">
        <v>26048.799999999999</v>
      </c>
      <c r="G66" s="36">
        <v>26046.781999999999</v>
      </c>
      <c r="H66" s="49" t="s">
        <v>48</v>
      </c>
      <c r="I66" s="23"/>
      <c r="J66" s="23"/>
      <c r="K66" s="23"/>
    </row>
    <row r="67" spans="2:11" ht="20.25" customHeight="1" x14ac:dyDescent="0.3">
      <c r="B67" s="38" t="s">
        <v>39</v>
      </c>
      <c r="C67" s="23" t="s">
        <v>155</v>
      </c>
      <c r="D67" s="48"/>
      <c r="E67" s="23"/>
      <c r="F67" s="36">
        <v>11041.98</v>
      </c>
      <c r="G67" s="36">
        <v>11015.32</v>
      </c>
      <c r="H67" s="49" t="s">
        <v>48</v>
      </c>
      <c r="I67" s="21"/>
      <c r="J67" s="21"/>
      <c r="K67" s="21"/>
    </row>
    <row r="68" spans="2:11" ht="20.25" customHeight="1" x14ac:dyDescent="0.3">
      <c r="B68" s="24" t="s">
        <v>156</v>
      </c>
      <c r="C68" s="23" t="s">
        <v>52</v>
      </c>
      <c r="D68" s="48"/>
      <c r="E68" s="23"/>
      <c r="F68" s="36">
        <v>1839.9</v>
      </c>
      <c r="G68" s="36">
        <v>1832.84</v>
      </c>
      <c r="H68" s="49" t="s">
        <v>48</v>
      </c>
      <c r="I68" s="23"/>
      <c r="J68" s="23"/>
      <c r="K68" s="23"/>
    </row>
    <row r="69" spans="2:11" ht="20.25" x14ac:dyDescent="0.3">
      <c r="B69" s="5" t="s">
        <v>40</v>
      </c>
      <c r="C69" s="8" t="s">
        <v>49</v>
      </c>
      <c r="D69" s="40" t="s">
        <v>42</v>
      </c>
      <c r="E69" s="41" t="s">
        <v>42</v>
      </c>
      <c r="F69" s="9">
        <f>F70+F83</f>
        <v>84136.82</v>
      </c>
      <c r="G69" s="9">
        <f>G70+G83</f>
        <v>37351.914000000004</v>
      </c>
      <c r="H69" s="47"/>
      <c r="I69" s="8" t="s">
        <v>42</v>
      </c>
      <c r="J69" s="8" t="s">
        <v>42</v>
      </c>
      <c r="K69" s="8" t="s">
        <v>42</v>
      </c>
    </row>
    <row r="70" spans="2:11" ht="20.25" x14ac:dyDescent="0.3">
      <c r="B70" s="11" t="s">
        <v>54</v>
      </c>
      <c r="C70" s="34" t="s">
        <v>61</v>
      </c>
      <c r="D70" s="12"/>
      <c r="E70" s="12"/>
      <c r="F70" s="13">
        <f>SUM(F71:F82)</f>
        <v>74312.639999999999</v>
      </c>
      <c r="G70" s="13">
        <f>SUM(G71:G82)</f>
        <v>27527.73</v>
      </c>
      <c r="H70" s="35"/>
      <c r="I70" s="12"/>
      <c r="J70" s="12"/>
      <c r="K70" s="12"/>
    </row>
    <row r="71" spans="2:11" s="74" customFormat="1" ht="20.25" x14ac:dyDescent="0.3">
      <c r="B71" s="24" t="s">
        <v>55</v>
      </c>
      <c r="C71" s="26" t="s">
        <v>95</v>
      </c>
      <c r="D71" s="52">
        <v>2022</v>
      </c>
      <c r="E71" s="24">
        <v>2025</v>
      </c>
      <c r="F71" s="36">
        <v>1961.23</v>
      </c>
      <c r="G71" s="36">
        <v>136.46199999999999</v>
      </c>
      <c r="H71" s="53" t="s">
        <v>92</v>
      </c>
      <c r="I71" s="54">
        <v>12.7</v>
      </c>
      <c r="J71" s="23"/>
      <c r="K71" s="23"/>
    </row>
    <row r="72" spans="2:11" ht="20.25" x14ac:dyDescent="0.3">
      <c r="B72" s="24" t="s">
        <v>58</v>
      </c>
      <c r="C72" s="26" t="s">
        <v>96</v>
      </c>
      <c r="D72" s="52">
        <v>2022</v>
      </c>
      <c r="E72" s="24">
        <v>2025</v>
      </c>
      <c r="F72" s="36">
        <v>710.36</v>
      </c>
      <c r="G72" s="36">
        <v>1458.4</v>
      </c>
      <c r="H72" s="53" t="s">
        <v>92</v>
      </c>
      <c r="I72" s="54">
        <v>1.5</v>
      </c>
      <c r="J72" s="23"/>
      <c r="K72" s="23"/>
    </row>
    <row r="73" spans="2:11" ht="20.25" x14ac:dyDescent="0.3">
      <c r="B73" s="24" t="s">
        <v>59</v>
      </c>
      <c r="C73" s="26" t="s">
        <v>97</v>
      </c>
      <c r="D73" s="52">
        <v>2022</v>
      </c>
      <c r="E73" s="24">
        <v>2025</v>
      </c>
      <c r="F73" s="36">
        <v>2763.05</v>
      </c>
      <c r="G73" s="36">
        <v>2402.5819999999999</v>
      </c>
      <c r="H73" s="53" t="s">
        <v>92</v>
      </c>
      <c r="I73" s="54">
        <v>6.5</v>
      </c>
      <c r="J73" s="23"/>
      <c r="K73" s="23"/>
    </row>
    <row r="74" spans="2:11" ht="20.25" x14ac:dyDescent="0.3">
      <c r="B74" s="24" t="s">
        <v>60</v>
      </c>
      <c r="C74" s="26" t="s">
        <v>98</v>
      </c>
      <c r="D74" s="52">
        <v>2022</v>
      </c>
      <c r="E74" s="24">
        <v>2025</v>
      </c>
      <c r="F74" s="36">
        <v>5443.1</v>
      </c>
      <c r="G74" s="36">
        <v>542.44200000000001</v>
      </c>
      <c r="H74" s="53" t="s">
        <v>92</v>
      </c>
      <c r="I74" s="54">
        <v>7.5</v>
      </c>
      <c r="J74" s="23"/>
      <c r="K74" s="23"/>
    </row>
    <row r="75" spans="2:11" ht="20.25" x14ac:dyDescent="0.3">
      <c r="B75" s="24" t="s">
        <v>64</v>
      </c>
      <c r="C75" s="26" t="s">
        <v>99</v>
      </c>
      <c r="D75" s="52">
        <v>2022</v>
      </c>
      <c r="E75" s="24">
        <v>2025</v>
      </c>
      <c r="F75" s="36">
        <v>3391.82</v>
      </c>
      <c r="G75" s="36">
        <v>459.392</v>
      </c>
      <c r="H75" s="53" t="s">
        <v>92</v>
      </c>
      <c r="I75" s="54">
        <v>8</v>
      </c>
      <c r="J75" s="23"/>
      <c r="K75" s="23"/>
    </row>
    <row r="76" spans="2:11" ht="20.25" x14ac:dyDescent="0.3">
      <c r="B76" s="24" t="s">
        <v>66</v>
      </c>
      <c r="C76" s="26" t="s">
        <v>100</v>
      </c>
      <c r="D76" s="52">
        <v>2022</v>
      </c>
      <c r="E76" s="24">
        <v>2025</v>
      </c>
      <c r="F76" s="36">
        <v>4439.7700000000004</v>
      </c>
      <c r="G76" s="36">
        <v>476.35</v>
      </c>
      <c r="H76" s="53" t="s">
        <v>92</v>
      </c>
      <c r="I76" s="54">
        <v>10.5</v>
      </c>
      <c r="J76" s="23"/>
      <c r="K76" s="23"/>
    </row>
    <row r="77" spans="2:11" ht="20.25" x14ac:dyDescent="0.3">
      <c r="B77" s="24" t="s">
        <v>67</v>
      </c>
      <c r="C77" s="26" t="s">
        <v>101</v>
      </c>
      <c r="D77" s="52">
        <v>2022</v>
      </c>
      <c r="E77" s="24">
        <v>2025</v>
      </c>
      <c r="F77" s="36">
        <v>1744.98</v>
      </c>
      <c r="G77" s="36">
        <v>1811.952</v>
      </c>
      <c r="H77" s="53" t="s">
        <v>92</v>
      </c>
      <c r="I77" s="54">
        <v>4</v>
      </c>
      <c r="J77" s="23"/>
      <c r="K77" s="23"/>
    </row>
    <row r="78" spans="2:11" ht="20.25" x14ac:dyDescent="0.3">
      <c r="B78" s="24" t="s">
        <v>68</v>
      </c>
      <c r="C78" s="26" t="s">
        <v>102</v>
      </c>
      <c r="D78" s="52">
        <v>2022</v>
      </c>
      <c r="E78" s="24">
        <v>2025</v>
      </c>
      <c r="F78" s="36">
        <v>3827.43</v>
      </c>
      <c r="G78" s="36">
        <v>518.58199999999999</v>
      </c>
      <c r="H78" s="53" t="s">
        <v>92</v>
      </c>
      <c r="I78" s="54">
        <v>12.5</v>
      </c>
      <c r="J78" s="23"/>
      <c r="K78" s="23"/>
    </row>
    <row r="79" spans="2:11" ht="20.25" x14ac:dyDescent="0.3">
      <c r="B79" s="24" t="s">
        <v>69</v>
      </c>
      <c r="C79" s="26" t="s">
        <v>103</v>
      </c>
      <c r="D79" s="52">
        <v>2022</v>
      </c>
      <c r="E79" s="24">
        <v>2025</v>
      </c>
      <c r="F79" s="28">
        <v>3979.9</v>
      </c>
      <c r="G79" s="28">
        <v>4376.5820000000003</v>
      </c>
      <c r="H79" s="53" t="s">
        <v>92</v>
      </c>
      <c r="I79" s="54">
        <v>21</v>
      </c>
      <c r="J79" s="23"/>
      <c r="K79" s="23"/>
    </row>
    <row r="80" spans="2:11" ht="20.25" x14ac:dyDescent="0.3">
      <c r="B80" s="24" t="s">
        <v>104</v>
      </c>
      <c r="C80" s="26" t="s">
        <v>86</v>
      </c>
      <c r="D80" s="52">
        <v>2022</v>
      </c>
      <c r="E80" s="24">
        <v>2028</v>
      </c>
      <c r="F80" s="25">
        <v>14369</v>
      </c>
      <c r="G80" s="25">
        <v>14977.512000000001</v>
      </c>
      <c r="H80" s="53" t="s">
        <v>53</v>
      </c>
      <c r="I80" s="54">
        <v>63.8</v>
      </c>
      <c r="J80" s="23"/>
      <c r="K80" s="23"/>
    </row>
    <row r="81" spans="2:11" ht="40.5" x14ac:dyDescent="0.3">
      <c r="B81" s="24" t="s">
        <v>105</v>
      </c>
      <c r="C81" s="26" t="s">
        <v>187</v>
      </c>
      <c r="D81" s="52">
        <v>2023</v>
      </c>
      <c r="E81" s="24">
        <v>2025</v>
      </c>
      <c r="F81" s="25">
        <v>31682</v>
      </c>
      <c r="G81" s="25">
        <v>285.3</v>
      </c>
      <c r="H81" s="53" t="s">
        <v>53</v>
      </c>
      <c r="I81" s="54">
        <v>3.1</v>
      </c>
      <c r="J81" s="23"/>
      <c r="K81" s="23"/>
    </row>
    <row r="82" spans="2:11" ht="20.25" x14ac:dyDescent="0.3">
      <c r="B82" s="24" t="s">
        <v>106</v>
      </c>
      <c r="C82" s="26" t="s">
        <v>188</v>
      </c>
      <c r="D82" s="52">
        <v>2023</v>
      </c>
      <c r="E82" s="24">
        <v>2023</v>
      </c>
      <c r="F82" s="36"/>
      <c r="G82" s="36">
        <v>82.174000000000007</v>
      </c>
      <c r="H82" s="69" t="s">
        <v>48</v>
      </c>
      <c r="I82" s="54"/>
      <c r="J82" s="23"/>
      <c r="K82" s="23"/>
    </row>
    <row r="83" spans="2:11" ht="23.25" customHeight="1" x14ac:dyDescent="0.3">
      <c r="B83" s="11" t="s">
        <v>62</v>
      </c>
      <c r="C83" s="34" t="s">
        <v>63</v>
      </c>
      <c r="D83" s="12"/>
      <c r="E83" s="12"/>
      <c r="F83" s="13">
        <f>SUM(F84:F87)</f>
        <v>9824.18</v>
      </c>
      <c r="G83" s="13">
        <f>SUM(G84:G87)</f>
        <v>9824.1840000000011</v>
      </c>
      <c r="H83" s="14"/>
      <c r="I83" s="12"/>
      <c r="J83" s="12"/>
      <c r="K83" s="12"/>
    </row>
    <row r="84" spans="2:11" ht="20.25" x14ac:dyDescent="0.3">
      <c r="B84" s="24" t="s">
        <v>130</v>
      </c>
      <c r="C84" s="70" t="s">
        <v>189</v>
      </c>
      <c r="D84" s="24">
        <v>2023</v>
      </c>
      <c r="E84" s="24">
        <v>2023</v>
      </c>
      <c r="F84" s="68">
        <v>144.30000000000001</v>
      </c>
      <c r="G84" s="68">
        <v>144.30000000000001</v>
      </c>
      <c r="H84" s="69" t="s">
        <v>48</v>
      </c>
      <c r="I84" s="23"/>
      <c r="J84" s="23"/>
      <c r="K84" s="23"/>
    </row>
    <row r="85" spans="2:11" ht="23.25" customHeight="1" x14ac:dyDescent="0.3">
      <c r="B85" s="24" t="s">
        <v>131</v>
      </c>
      <c r="C85" s="39" t="s">
        <v>132</v>
      </c>
      <c r="D85" s="24">
        <v>2023</v>
      </c>
      <c r="E85" s="24">
        <v>2023</v>
      </c>
      <c r="F85" s="68">
        <v>7348.69</v>
      </c>
      <c r="G85" s="68">
        <v>7348.692</v>
      </c>
      <c r="H85" s="69" t="s">
        <v>48</v>
      </c>
      <c r="I85" s="23"/>
      <c r="J85" s="23"/>
      <c r="K85" s="23"/>
    </row>
    <row r="86" spans="2:11" ht="40.5" x14ac:dyDescent="0.3">
      <c r="B86" s="24" t="s">
        <v>133</v>
      </c>
      <c r="C86" s="31" t="s">
        <v>108</v>
      </c>
      <c r="D86" s="24">
        <v>2023</v>
      </c>
      <c r="E86" s="24">
        <v>2023</v>
      </c>
      <c r="F86" s="68">
        <v>74.239999999999995</v>
      </c>
      <c r="G86" s="68">
        <v>74.239999999999995</v>
      </c>
      <c r="H86" s="69" t="s">
        <v>48</v>
      </c>
      <c r="I86" s="23"/>
      <c r="J86" s="23"/>
      <c r="K86" s="23"/>
    </row>
    <row r="87" spans="2:11" ht="23.25" customHeight="1" x14ac:dyDescent="0.3">
      <c r="B87" s="24" t="s">
        <v>134</v>
      </c>
      <c r="C87" s="39" t="s">
        <v>26</v>
      </c>
      <c r="D87" s="24">
        <v>2023</v>
      </c>
      <c r="E87" s="24">
        <v>2023</v>
      </c>
      <c r="F87" s="68">
        <v>2256.9499999999998</v>
      </c>
      <c r="G87" s="68">
        <v>2256.9520000000002</v>
      </c>
      <c r="H87" s="69" t="s">
        <v>48</v>
      </c>
      <c r="I87" s="23"/>
      <c r="J87" s="23"/>
      <c r="K87" s="23"/>
    </row>
    <row r="88" spans="2:11" ht="17.25" customHeight="1" x14ac:dyDescent="0.3">
      <c r="B88" s="5" t="s">
        <v>43</v>
      </c>
      <c r="C88" s="8" t="s">
        <v>41</v>
      </c>
      <c r="D88" s="7" t="s">
        <v>42</v>
      </c>
      <c r="E88" s="8" t="s">
        <v>42</v>
      </c>
      <c r="F88" s="9" t="s">
        <v>42</v>
      </c>
      <c r="G88" s="9" t="s">
        <v>42</v>
      </c>
      <c r="H88" s="9" t="s">
        <v>42</v>
      </c>
      <c r="I88" s="8" t="s">
        <v>42</v>
      </c>
      <c r="J88" s="8" t="s">
        <v>42</v>
      </c>
      <c r="K88" s="8" t="s">
        <v>42</v>
      </c>
    </row>
    <row r="89" spans="2:11" ht="17.25" customHeight="1" x14ac:dyDescent="0.3">
      <c r="B89" s="5" t="s">
        <v>50</v>
      </c>
      <c r="C89" s="8" t="s">
        <v>44</v>
      </c>
      <c r="D89" s="7" t="s">
        <v>42</v>
      </c>
      <c r="E89" s="8" t="s">
        <v>42</v>
      </c>
      <c r="F89" s="9">
        <f>F90</f>
        <v>0</v>
      </c>
      <c r="G89" s="9">
        <f>G90</f>
        <v>0</v>
      </c>
      <c r="H89" s="47"/>
      <c r="I89" s="8" t="s">
        <v>42</v>
      </c>
      <c r="J89" s="8" t="s">
        <v>42</v>
      </c>
      <c r="K89" s="8" t="s">
        <v>42</v>
      </c>
    </row>
    <row r="90" spans="2:11" ht="20.25" x14ac:dyDescent="0.3">
      <c r="B90" s="55" t="s">
        <v>51</v>
      </c>
      <c r="C90" s="56" t="s">
        <v>70</v>
      </c>
      <c r="D90" s="57"/>
      <c r="E90" s="57"/>
      <c r="F90" s="36">
        <v>0</v>
      </c>
      <c r="G90" s="36">
        <v>0</v>
      </c>
      <c r="H90" s="49"/>
      <c r="I90" s="57"/>
      <c r="J90" s="57"/>
      <c r="K90" s="57"/>
    </row>
    <row r="94" spans="2:11" ht="15" customHeight="1" x14ac:dyDescent="0.25">
      <c r="B94" s="100"/>
      <c r="C94" s="100"/>
    </row>
    <row r="95" spans="2:11" ht="15" customHeight="1" x14ac:dyDescent="0.25">
      <c r="B95" s="100"/>
      <c r="C95" s="100"/>
    </row>
  </sheetData>
  <mergeCells count="9">
    <mergeCell ref="B94:C95"/>
    <mergeCell ref="B4:K4"/>
    <mergeCell ref="B5:K5"/>
    <mergeCell ref="B6:K6"/>
    <mergeCell ref="B8:B9"/>
    <mergeCell ref="C8:C9"/>
    <mergeCell ref="D8:E8"/>
    <mergeCell ref="F8:H8"/>
    <mergeCell ref="I8:K8"/>
  </mergeCells>
  <pageMargins left="0.7" right="0.7" top="0.75" bottom="0.75" header="0.3" footer="0.3"/>
  <pageSetup paperSize="8" scale="37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2024-08-05T05:20:07Z</dcterms:modified>
</cp:coreProperties>
</file>